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mf6\AppData\Local\Temp\notes1ABA62\"/>
    </mc:Choice>
  </mc:AlternateContent>
  <xr:revisionPtr revIDLastSave="0" documentId="13_ncr:1_{A3BD2F4A-5DE7-4142-A111-6841A5AE3845}" xr6:coauthVersionLast="45" xr6:coauthVersionMax="45" xr10:uidLastSave="{00000000-0000-0000-0000-000000000000}"/>
  <bookViews>
    <workbookView xWindow="375" yWindow="375" windowWidth="27840" windowHeight="14325" xr2:uid="{00000000-000D-0000-FFFF-FFFF00000000}"/>
  </bookViews>
  <sheets>
    <sheet name="смета" sheetId="3" r:id="rId1"/>
  </sheets>
  <externalReferences>
    <externalReference r:id="rId2"/>
  </externalReferenc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3" l="1"/>
  <c r="R12" i="3" l="1"/>
  <c r="R13" i="3"/>
  <c r="R15" i="3"/>
  <c r="R16" i="3"/>
  <c r="R17" i="3"/>
  <c r="R19" i="3"/>
  <c r="R20" i="3"/>
  <c r="R21" i="3"/>
  <c r="R23" i="3"/>
  <c r="R24" i="3"/>
  <c r="R25" i="3"/>
  <c r="R26" i="3"/>
  <c r="R27" i="3"/>
  <c r="R28" i="3"/>
  <c r="R29" i="3"/>
  <c r="R30" i="3"/>
  <c r="R32" i="3"/>
  <c r="R33" i="3"/>
  <c r="R34" i="3"/>
  <c r="R35" i="3"/>
  <c r="R36" i="3"/>
  <c r="R39" i="3"/>
  <c r="R40" i="3"/>
  <c r="R41" i="3"/>
  <c r="R45" i="3"/>
  <c r="R50" i="3"/>
  <c r="L12" i="3"/>
  <c r="L13" i="3"/>
  <c r="L15" i="3"/>
  <c r="L16" i="3"/>
  <c r="L17" i="3"/>
  <c r="L18" i="3"/>
  <c r="L19" i="3"/>
  <c r="L20" i="3"/>
  <c r="L21" i="3"/>
  <c r="L23" i="3"/>
  <c r="L24" i="3"/>
  <c r="L25" i="3"/>
  <c r="L26" i="3"/>
  <c r="L27" i="3"/>
  <c r="L28" i="3"/>
  <c r="L29" i="3"/>
  <c r="L31" i="3"/>
  <c r="L32" i="3"/>
  <c r="L33" i="3"/>
  <c r="L34" i="3"/>
  <c r="L35" i="3"/>
  <c r="L36" i="3"/>
  <c r="L40" i="3"/>
  <c r="L41" i="3"/>
  <c r="L45" i="3"/>
  <c r="L50" i="3"/>
  <c r="F12" i="3"/>
  <c r="F13" i="3"/>
  <c r="F15" i="3"/>
  <c r="F16" i="3"/>
  <c r="F17" i="3"/>
  <c r="F18" i="3"/>
  <c r="F19" i="3"/>
  <c r="F20" i="3"/>
  <c r="F21" i="3"/>
  <c r="F23" i="3"/>
  <c r="F24" i="3"/>
  <c r="F25" i="3"/>
  <c r="F27" i="3"/>
  <c r="F28" i="3"/>
  <c r="F29" i="3"/>
  <c r="F30" i="3"/>
  <c r="F32" i="3"/>
  <c r="F33" i="3"/>
  <c r="F34" i="3"/>
  <c r="F35" i="3"/>
  <c r="F36" i="3"/>
  <c r="F40" i="3"/>
  <c r="F41" i="3"/>
  <c r="F45" i="3"/>
  <c r="F49" i="3"/>
  <c r="F52" i="3"/>
  <c r="M36" i="3" l="1"/>
  <c r="G12" i="3"/>
  <c r="H12" i="3"/>
  <c r="G13" i="3"/>
  <c r="H13" i="3"/>
  <c r="G15" i="3"/>
  <c r="H15" i="3"/>
  <c r="G16" i="3"/>
  <c r="H16" i="3"/>
  <c r="G17" i="3"/>
  <c r="H17" i="3"/>
  <c r="G18" i="3"/>
  <c r="G19" i="3"/>
  <c r="H19" i="3"/>
  <c r="G20" i="3"/>
  <c r="H20" i="3"/>
  <c r="G21" i="3"/>
  <c r="H21" i="3"/>
  <c r="G23" i="3"/>
  <c r="H23" i="3"/>
  <c r="G24" i="3"/>
  <c r="H24" i="3"/>
  <c r="G25" i="3"/>
  <c r="H25" i="3"/>
  <c r="G27" i="3"/>
  <c r="H27" i="3"/>
  <c r="G28" i="3"/>
  <c r="H28" i="3"/>
  <c r="G29" i="3"/>
  <c r="H29" i="3"/>
  <c r="G30" i="3"/>
  <c r="H30" i="3"/>
  <c r="G32" i="3"/>
  <c r="H32" i="3"/>
  <c r="G33" i="3"/>
  <c r="H33" i="3"/>
  <c r="G34" i="3"/>
  <c r="H34" i="3"/>
  <c r="G35" i="3"/>
  <c r="H35" i="3"/>
  <c r="G36" i="3"/>
  <c r="G40" i="3"/>
  <c r="H40" i="3"/>
  <c r="G41" i="3"/>
  <c r="H41" i="3"/>
  <c r="G45" i="3"/>
  <c r="H45" i="3"/>
  <c r="G49" i="3"/>
  <c r="H49" i="3"/>
  <c r="G52" i="3"/>
  <c r="H52" i="3"/>
  <c r="M28" i="3" l="1"/>
  <c r="O44" i="3"/>
  <c r="P44" i="3"/>
  <c r="Q44" i="3"/>
  <c r="R44" i="3" l="1"/>
  <c r="Q48" i="3"/>
  <c r="P48" i="3"/>
  <c r="O48" i="3"/>
  <c r="O53" i="3" s="1"/>
  <c r="Q46" i="3"/>
  <c r="O46" i="3"/>
  <c r="P46" i="3"/>
  <c r="P38" i="3"/>
  <c r="Q38" i="3"/>
  <c r="O38" i="3"/>
  <c r="O37" i="3" s="1"/>
  <c r="Q22" i="3"/>
  <c r="P22" i="3"/>
  <c r="O22" i="3"/>
  <c r="Q14" i="3"/>
  <c r="P14" i="3"/>
  <c r="O14" i="3"/>
  <c r="N45" i="3"/>
  <c r="M45" i="3"/>
  <c r="N41" i="3"/>
  <c r="M41" i="3"/>
  <c r="N40" i="3"/>
  <c r="M40" i="3"/>
  <c r="N34" i="3"/>
  <c r="M34" i="3"/>
  <c r="N33" i="3"/>
  <c r="M33" i="3"/>
  <c r="N32" i="3"/>
  <c r="M32" i="3"/>
  <c r="N29" i="3"/>
  <c r="M29" i="3"/>
  <c r="N28" i="3"/>
  <c r="N27" i="3"/>
  <c r="M27" i="3"/>
  <c r="N25" i="3"/>
  <c r="M25" i="3"/>
  <c r="N24" i="3"/>
  <c r="M24" i="3"/>
  <c r="N23" i="3"/>
  <c r="M23" i="3"/>
  <c r="N21" i="3"/>
  <c r="M21" i="3"/>
  <c r="N20" i="3"/>
  <c r="M20" i="3"/>
  <c r="N19" i="3"/>
  <c r="M19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R22" i="3" l="1"/>
  <c r="R38" i="3"/>
  <c r="R46" i="3"/>
  <c r="R14" i="3"/>
  <c r="R48" i="3"/>
  <c r="P11" i="3"/>
  <c r="P10" i="3" s="1"/>
  <c r="Q37" i="3"/>
  <c r="P53" i="3"/>
  <c r="Q53" i="3"/>
  <c r="Q11" i="3"/>
  <c r="O11" i="3"/>
  <c r="O10" i="3" s="1"/>
  <c r="O42" i="3" s="1"/>
  <c r="O54" i="3" s="1"/>
  <c r="P37" i="3"/>
  <c r="R53" i="3" l="1"/>
  <c r="R37" i="3"/>
  <c r="Q10" i="3"/>
  <c r="R10" i="3" s="1"/>
  <c r="R11" i="3"/>
  <c r="P42" i="3"/>
  <c r="P54" i="3" s="1"/>
  <c r="D22" i="3"/>
  <c r="G22" i="3" s="1"/>
  <c r="E22" i="3"/>
  <c r="I22" i="3"/>
  <c r="J22" i="3"/>
  <c r="M22" i="3" s="1"/>
  <c r="K22" i="3"/>
  <c r="C14" i="3"/>
  <c r="D14" i="3"/>
  <c r="G14" i="3" s="1"/>
  <c r="E14" i="3"/>
  <c r="I14" i="3"/>
  <c r="J14" i="3"/>
  <c r="K14" i="3"/>
  <c r="L14" i="3" s="1"/>
  <c r="N22" i="3" l="1"/>
  <c r="L22" i="3"/>
  <c r="H14" i="3"/>
  <c r="F14" i="3"/>
  <c r="H22" i="3"/>
  <c r="F22" i="3"/>
  <c r="Q42" i="3"/>
  <c r="R42" i="3" s="1"/>
  <c r="K48" i="3"/>
  <c r="J48" i="3"/>
  <c r="M48" i="3" s="1"/>
  <c r="I48" i="3"/>
  <c r="I53" i="3" s="1"/>
  <c r="E48" i="3"/>
  <c r="D48" i="3"/>
  <c r="G48" i="3" s="1"/>
  <c r="C48" i="3"/>
  <c r="C53" i="3" s="1"/>
  <c r="K44" i="3"/>
  <c r="J44" i="3"/>
  <c r="M44" i="3" s="1"/>
  <c r="I44" i="3"/>
  <c r="I46" i="3" s="1"/>
  <c r="E44" i="3"/>
  <c r="D44" i="3"/>
  <c r="C44" i="3"/>
  <c r="C46" i="3" s="1"/>
  <c r="K39" i="3"/>
  <c r="J39" i="3"/>
  <c r="M39" i="3" s="1"/>
  <c r="I39" i="3"/>
  <c r="I38" i="3" s="1"/>
  <c r="I37" i="3" s="1"/>
  <c r="E39" i="3"/>
  <c r="D39" i="3"/>
  <c r="C39" i="3"/>
  <c r="C38" i="3" s="1"/>
  <c r="C37" i="3" s="1"/>
  <c r="J38" i="3"/>
  <c r="M38" i="3" s="1"/>
  <c r="I19" i="3"/>
  <c r="I11" i="3" s="1"/>
  <c r="I10" i="3" s="1"/>
  <c r="K11" i="3"/>
  <c r="J11" i="3"/>
  <c r="M11" i="3" s="1"/>
  <c r="E11" i="3"/>
  <c r="D11" i="3"/>
  <c r="C11" i="3"/>
  <c r="C10" i="3" s="1"/>
  <c r="J10" i="3"/>
  <c r="M10" i="3" s="1"/>
  <c r="H39" i="3" l="1"/>
  <c r="F39" i="3"/>
  <c r="F44" i="3"/>
  <c r="F48" i="3"/>
  <c r="Q54" i="3"/>
  <c r="R54" i="3" s="1"/>
  <c r="F11" i="3"/>
  <c r="N11" i="3"/>
  <c r="L11" i="3"/>
  <c r="N39" i="3"/>
  <c r="L39" i="3"/>
  <c r="N44" i="3"/>
  <c r="L44" i="3"/>
  <c r="N48" i="3"/>
  <c r="L48" i="3"/>
  <c r="I42" i="3"/>
  <c r="D38" i="3"/>
  <c r="G38" i="3" s="1"/>
  <c r="G39" i="3"/>
  <c r="E46" i="3"/>
  <c r="H44" i="3"/>
  <c r="D46" i="3"/>
  <c r="G46" i="3" s="1"/>
  <c r="G44" i="3"/>
  <c r="E53" i="3"/>
  <c r="H48" i="3"/>
  <c r="D10" i="3"/>
  <c r="G10" i="3" s="1"/>
  <c r="G11" i="3"/>
  <c r="E10" i="3"/>
  <c r="H11" i="3"/>
  <c r="J37" i="3"/>
  <c r="J53" i="3"/>
  <c r="M53" i="3" s="1"/>
  <c r="K38" i="3"/>
  <c r="L38" i="3" s="1"/>
  <c r="J46" i="3"/>
  <c r="M46" i="3" s="1"/>
  <c r="K10" i="3"/>
  <c r="C42" i="3"/>
  <c r="C54" i="3" s="1"/>
  <c r="E38" i="3"/>
  <c r="F38" i="3" s="1"/>
  <c r="I54" i="3"/>
  <c r="K46" i="3"/>
  <c r="D53" i="3"/>
  <c r="G53" i="3" s="1"/>
  <c r="K53" i="3"/>
  <c r="N53" i="3" l="1"/>
  <c r="L53" i="3"/>
  <c r="N46" i="3"/>
  <c r="L46" i="3"/>
  <c r="N10" i="3"/>
  <c r="L10" i="3"/>
  <c r="H10" i="3"/>
  <c r="F10" i="3"/>
  <c r="H53" i="3"/>
  <c r="F53" i="3"/>
  <c r="H46" i="3"/>
  <c r="F46" i="3"/>
  <c r="D37" i="3"/>
  <c r="J42" i="3"/>
  <c r="M42" i="3" s="1"/>
  <c r="M37" i="3"/>
  <c r="D42" i="3"/>
  <c r="G42" i="3" s="1"/>
  <c r="G37" i="3"/>
  <c r="E37" i="3"/>
  <c r="H38" i="3"/>
  <c r="K37" i="3"/>
  <c r="N38" i="3"/>
  <c r="E42" i="3"/>
  <c r="F42" i="3" s="1"/>
  <c r="N37" i="3" l="1"/>
  <c r="L37" i="3"/>
  <c r="H37" i="3"/>
  <c r="F37" i="3"/>
  <c r="J54" i="3"/>
  <c r="M54" i="3" s="1"/>
  <c r="D54" i="3"/>
  <c r="G54" i="3" s="1"/>
  <c r="K42" i="3"/>
  <c r="E54" i="3"/>
  <c r="H42" i="3"/>
  <c r="N42" i="3" l="1"/>
  <c r="L42" i="3"/>
  <c r="H54" i="3"/>
  <c r="F54" i="3"/>
  <c r="K54" i="3"/>
  <c r="N54" i="3" l="1"/>
  <c r="L54" i="3"/>
</calcChain>
</file>

<file path=xl/sharedStrings.xml><?xml version="1.0" encoding="utf-8"?>
<sst xmlns="http://schemas.openxmlformats.org/spreadsheetml/2006/main" count="93" uniqueCount="67">
  <si>
    <t>Показатели</t>
  </si>
  <si>
    <t>1</t>
  </si>
  <si>
    <t>I. ТЕКУЩИЕ РАСХОДЫ - всего:</t>
  </si>
  <si>
    <t>Оплата товаров и оказание услуг</t>
  </si>
  <si>
    <t>Оплата труда</t>
  </si>
  <si>
    <t>Начисления на оплату труда</t>
  </si>
  <si>
    <t>Приобретение предметов снабжения и расходных материалов</t>
  </si>
  <si>
    <t>Командировки и служебные разъезды</t>
  </si>
  <si>
    <t>Транспортные услуги</t>
  </si>
  <si>
    <t>Оплата услуг связи</t>
  </si>
  <si>
    <t>Прочие текущие расходы на закупку товаров и оплату услуг</t>
  </si>
  <si>
    <t>2</t>
  </si>
  <si>
    <t>110000</t>
  </si>
  <si>
    <t>110100</t>
  </si>
  <si>
    <t>110200</t>
  </si>
  <si>
    <t>110300</t>
  </si>
  <si>
    <t>110400</t>
  </si>
  <si>
    <t>110500</t>
  </si>
  <si>
    <t>110600</t>
  </si>
  <si>
    <t>110700</t>
  </si>
  <si>
    <t>111000</t>
  </si>
  <si>
    <t>130000</t>
  </si>
  <si>
    <t>II. КАПИТАЛЬНЫЕ РАСХОДЫ - всего:</t>
  </si>
  <si>
    <t>Капитальные вложения в основные фонды</t>
  </si>
  <si>
    <t>Приобретение оборудования и предметов длительного пользования, относящихся к основным фондам</t>
  </si>
  <si>
    <t>Капитальные вложения в строительство</t>
  </si>
  <si>
    <t>Капитальный ремонт</t>
  </si>
  <si>
    <t>200000</t>
  </si>
  <si>
    <t>240000</t>
  </si>
  <si>
    <t>240100</t>
  </si>
  <si>
    <t>240200</t>
  </si>
  <si>
    <t>240300</t>
  </si>
  <si>
    <t>Оплата коммунальных услуг</t>
  </si>
  <si>
    <t>Текущие трансферты</t>
  </si>
  <si>
    <t>Уточненная смета на отчетный период</t>
  </si>
  <si>
    <t>Утвержденная  смета на отчетный период</t>
  </si>
  <si>
    <t>Код статьи</t>
  </si>
  <si>
    <t>2021 год</t>
  </si>
  <si>
    <t>2020 год</t>
  </si>
  <si>
    <t>Участие Правительства в осуществлении отдельных программ</t>
  </si>
  <si>
    <t>код 3007 Создание и модернизация информационных ресурсов в сфере налогообложения и бюджетного процесса</t>
  </si>
  <si>
    <t>Итого</t>
  </si>
  <si>
    <t>код 3207 Фонд капитальных вложений</t>
  </si>
  <si>
    <t>ВСЕГО РАСХОДОВ</t>
  </si>
  <si>
    <t>Мягкий инвентарь и обмундирование</t>
  </si>
  <si>
    <t>Содержание автотранспорта</t>
  </si>
  <si>
    <t>Прочие расходные материалы и предметы снабжения</t>
  </si>
  <si>
    <t>Текущий ремонт оборудования и инвентаря</t>
  </si>
  <si>
    <t>Текущий ремонт зданий и помещений</t>
  </si>
  <si>
    <t>Книги и периодические издания</t>
  </si>
  <si>
    <t>Государственные и местные знаки отличия</t>
  </si>
  <si>
    <t>Переподготовка кадров</t>
  </si>
  <si>
    <t>Издательские услуги</t>
  </si>
  <si>
    <t>Представительские расходы</t>
  </si>
  <si>
    <t>Приобритение и установка счетчиков</t>
  </si>
  <si>
    <t>Штраф</t>
  </si>
  <si>
    <t>Вневедомственная охрана</t>
  </si>
  <si>
    <t>Денежная компенсация в замен продпайка</t>
  </si>
  <si>
    <t>Товары и услуги не отнесенные к другим группам</t>
  </si>
  <si>
    <t>Фактическое исполнение сметы за отчетный период</t>
  </si>
  <si>
    <t>2022 год</t>
  </si>
  <si>
    <t xml:space="preserve">Отклонение 2022 от 2021 г.г., % </t>
  </si>
  <si>
    <t xml:space="preserve">Отклонение 2022 от 2020 г.г., % </t>
  </si>
  <si>
    <t xml:space="preserve">% от использования плановых лимитов </t>
  </si>
  <si>
    <t>Итоги финансово-хозяйственной деятельности  Министерства финансов Приднестровской Молдавской Республики в динамике за 2020 - 2022 г.г.</t>
  </si>
  <si>
    <t>Приложение № 6 к Отчету
о результатах деятельности Министерства финансов
Приднестровской Молдавской Республики в 2022 году</t>
  </si>
  <si>
    <t>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</si>
</sst>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"/>
      <family val="2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43" fontId="1" fillId="0" borderId="0" applyFont="0" applyFill="0" applyBorder="0" applyAlignment="0" applyProtection="0"/>
  </cellStyleXfs>
  <cellXfs count="155">
    <xf numFmtId="0" fontId="0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24" xfId="0" applyNumberFormat="1" applyFont="1" applyFill="1" applyBorder="1" applyAlignment="1" applyProtection="1">
      <alignment horizontal="center" vertical="top"/>
    </xf>
    <xf numFmtId="0" fontId="5" fillId="0" borderId="23" xfId="0" applyNumberFormat="1" applyFont="1" applyFill="1" applyBorder="1" applyAlignment="1" applyProtection="1">
      <alignment horizontal="center" vertical="top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left" vertical="center"/>
    </xf>
    <xf numFmtId="164" fontId="5" fillId="0" borderId="11" xfId="1" applyNumberFormat="1" applyFont="1" applyFill="1" applyBorder="1" applyAlignment="1" applyProtection="1">
      <alignment horizontal="center" vertical="center"/>
    </xf>
    <xf numFmtId="164" fontId="5" fillId="0" borderId="10" xfId="1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center" vertical="top"/>
    </xf>
    <xf numFmtId="164" fontId="4" fillId="0" borderId="1" xfId="1" applyNumberFormat="1" applyFont="1" applyFill="1" applyBorder="1" applyAlignment="1" applyProtection="1">
      <alignment horizontal="center" vertical="top"/>
    </xf>
    <xf numFmtId="164" fontId="4" fillId="0" borderId="36" xfId="1" applyNumberFormat="1" applyFont="1" applyFill="1" applyBorder="1" applyAlignment="1" applyProtection="1">
      <alignment horizontal="center" vertical="top"/>
    </xf>
    <xf numFmtId="164" fontId="4" fillId="0" borderId="7" xfId="1" applyNumberFormat="1" applyFont="1" applyFill="1" applyBorder="1" applyAlignment="1" applyProtection="1">
      <alignment horizontal="center" vertical="top"/>
    </xf>
    <xf numFmtId="3" fontId="4" fillId="0" borderId="3" xfId="0" applyNumberFormat="1" applyFont="1" applyFill="1" applyBorder="1" applyAlignment="1" applyProtection="1">
      <alignment horizontal="center" vertical="top"/>
    </xf>
    <xf numFmtId="3" fontId="4" fillId="0" borderId="1" xfId="0" applyNumberFormat="1" applyFont="1" applyFill="1" applyBorder="1" applyAlignment="1" applyProtection="1">
      <alignment horizontal="center" vertical="top"/>
    </xf>
    <xf numFmtId="0" fontId="4" fillId="0" borderId="36" xfId="0" applyFont="1" applyBorder="1" applyAlignment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5" fillId="0" borderId="7" xfId="0" applyNumberFormat="1" applyFont="1" applyFill="1" applyBorder="1" applyAlignment="1" applyProtection="1">
      <alignment horizontal="center" vertical="top"/>
    </xf>
    <xf numFmtId="164" fontId="5" fillId="0" borderId="1" xfId="1" applyNumberFormat="1" applyFont="1" applyFill="1" applyBorder="1" applyAlignment="1" applyProtection="1">
      <alignment horizontal="center" vertical="top"/>
    </xf>
    <xf numFmtId="164" fontId="5" fillId="0" borderId="7" xfId="1" applyNumberFormat="1" applyFont="1" applyFill="1" applyBorder="1" applyAlignment="1" applyProtection="1">
      <alignment horizontal="center" vertical="top"/>
    </xf>
    <xf numFmtId="3" fontId="5" fillId="0" borderId="3" xfId="0" applyNumberFormat="1" applyFont="1" applyFill="1" applyBorder="1" applyAlignment="1" applyProtection="1">
      <alignment horizontal="center" vertical="top"/>
    </xf>
    <xf numFmtId="3" fontId="5" fillId="0" borderId="1" xfId="0" applyNumberFormat="1" applyFont="1" applyFill="1" applyBorder="1" applyAlignment="1" applyProtection="1">
      <alignment horizontal="center" vertical="top"/>
    </xf>
    <xf numFmtId="0" fontId="6" fillId="0" borderId="21" xfId="0" applyNumberFormat="1" applyFont="1" applyFill="1" applyBorder="1" applyAlignment="1" applyProtection="1">
      <alignment horizontal="center" vertical="center" wrapText="1"/>
    </xf>
    <xf numFmtId="0" fontId="6" fillId="0" borderId="22" xfId="0" applyNumberFormat="1" applyFont="1" applyFill="1" applyBorder="1" applyAlignment="1" applyProtection="1">
      <alignment horizontal="center" vertical="center"/>
    </xf>
    <xf numFmtId="164" fontId="6" fillId="0" borderId="24" xfId="1" applyNumberFormat="1" applyFont="1" applyFill="1" applyBorder="1" applyAlignment="1" applyProtection="1">
      <alignment horizontal="center" vertical="center"/>
    </xf>
    <xf numFmtId="164" fontId="6" fillId="0" borderId="22" xfId="1" applyNumberFormat="1" applyFont="1" applyFill="1" applyBorder="1" applyAlignment="1" applyProtection="1">
      <alignment horizontal="center" vertical="center"/>
    </xf>
    <xf numFmtId="164" fontId="6" fillId="0" borderId="23" xfId="1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left" vertical="top" wrapText="1"/>
    </xf>
    <xf numFmtId="0" fontId="4" fillId="0" borderId="10" xfId="0" applyNumberFormat="1" applyFont="1" applyFill="1" applyBorder="1" applyAlignment="1" applyProtection="1">
      <alignment horizontal="center" vertical="top"/>
    </xf>
    <xf numFmtId="164" fontId="4" fillId="0" borderId="28" xfId="1" applyNumberFormat="1" applyFont="1" applyFill="1" applyBorder="1" applyAlignment="1" applyProtection="1">
      <alignment horizontal="center" vertical="top"/>
    </xf>
    <xf numFmtId="164" fontId="4" fillId="0" borderId="11" xfId="1" applyNumberFormat="1" applyFont="1" applyFill="1" applyBorder="1" applyAlignment="1" applyProtection="1">
      <alignment horizontal="center" vertical="top"/>
    </xf>
    <xf numFmtId="164" fontId="4" fillId="0" borderId="0" xfId="1" applyNumberFormat="1" applyFont="1" applyFill="1" applyBorder="1" applyAlignment="1" applyProtection="1">
      <alignment horizontal="center" vertical="top"/>
    </xf>
    <xf numFmtId="0" fontId="4" fillId="0" borderId="17" xfId="0" applyNumberFormat="1" applyFont="1" applyFill="1" applyBorder="1" applyAlignment="1" applyProtection="1">
      <alignment horizontal="left" vertical="top" wrapText="1"/>
    </xf>
    <xf numFmtId="0" fontId="4" fillId="0" borderId="18" xfId="0" applyNumberFormat="1" applyFont="1" applyFill="1" applyBorder="1" applyAlignment="1" applyProtection="1">
      <alignment horizontal="center" vertical="top"/>
    </xf>
    <xf numFmtId="164" fontId="4" fillId="0" borderId="25" xfId="1" applyNumberFormat="1" applyFont="1" applyFill="1" applyBorder="1" applyAlignment="1" applyProtection="1">
      <alignment horizontal="center" vertical="top"/>
    </xf>
    <xf numFmtId="164" fontId="4" fillId="0" borderId="19" xfId="1" applyNumberFormat="1" applyFont="1" applyFill="1" applyBorder="1" applyAlignment="1" applyProtection="1">
      <alignment horizontal="center" vertical="top"/>
    </xf>
    <xf numFmtId="164" fontId="4" fillId="0" borderId="26" xfId="1" applyNumberFormat="1" applyFont="1" applyFill="1" applyBorder="1" applyAlignment="1" applyProtection="1">
      <alignment horizontal="center" vertical="top"/>
    </xf>
    <xf numFmtId="3" fontId="4" fillId="0" borderId="25" xfId="0" applyNumberFormat="1" applyFont="1" applyFill="1" applyBorder="1" applyAlignment="1" applyProtection="1">
      <alignment horizontal="center" vertical="top"/>
    </xf>
    <xf numFmtId="3" fontId="4" fillId="0" borderId="19" xfId="0" applyNumberFormat="1" applyFont="1" applyFill="1" applyBorder="1" applyAlignment="1" applyProtection="1">
      <alignment horizontal="center" vertical="top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164" fontId="6" fillId="0" borderId="27" xfId="1" applyNumberFormat="1" applyFont="1" applyFill="1" applyBorder="1" applyAlignment="1" applyProtection="1">
      <alignment horizontal="center" vertical="center"/>
    </xf>
    <xf numFmtId="164" fontId="6" fillId="0" borderId="34" xfId="1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5" fillId="0" borderId="29" xfId="0" applyNumberFormat="1" applyFont="1" applyFill="1" applyBorder="1" applyAlignment="1" applyProtection="1">
      <alignment horizontal="left" vertical="top" wrapText="1"/>
    </xf>
    <xf numFmtId="0" fontId="4" fillId="0" borderId="32" xfId="0" applyNumberFormat="1" applyFont="1" applyFill="1" applyBorder="1" applyAlignment="1" applyProtection="1">
      <alignment horizontal="center" vertical="top"/>
    </xf>
    <xf numFmtId="3" fontId="4" fillId="0" borderId="29" xfId="0" applyNumberFormat="1" applyFont="1" applyFill="1" applyBorder="1" applyAlignment="1" applyProtection="1">
      <alignment horizontal="center" vertical="top"/>
    </xf>
    <xf numFmtId="3" fontId="4" fillId="0" borderId="30" xfId="0" applyNumberFormat="1" applyFont="1" applyFill="1" applyBorder="1" applyAlignment="1" applyProtection="1">
      <alignment horizontal="center" vertical="top"/>
    </xf>
    <xf numFmtId="164" fontId="4" fillId="0" borderId="18" xfId="1" applyNumberFormat="1" applyFont="1" applyFill="1" applyBorder="1" applyAlignment="1" applyProtection="1">
      <alignment horizontal="center" vertical="top"/>
    </xf>
    <xf numFmtId="3" fontId="4" fillId="0" borderId="17" xfId="0" applyNumberFormat="1" applyFont="1" applyFill="1" applyBorder="1" applyAlignment="1" applyProtection="1">
      <alignment horizontal="center" vertical="top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4" fillId="0" borderId="18" xfId="0" applyNumberFormat="1" applyFont="1" applyFill="1" applyBorder="1" applyAlignment="1" applyProtection="1">
      <alignment horizontal="center" vertical="center"/>
    </xf>
    <xf numFmtId="164" fontId="4" fillId="0" borderId="19" xfId="1" applyNumberFormat="1" applyFont="1" applyFill="1" applyBorder="1" applyAlignment="1" applyProtection="1">
      <alignment horizontal="center" vertical="center"/>
    </xf>
    <xf numFmtId="164" fontId="4" fillId="0" borderId="18" xfId="1" applyNumberFormat="1" applyFont="1" applyFill="1" applyBorder="1" applyAlignment="1" applyProtection="1">
      <alignment horizontal="center" vertical="center"/>
    </xf>
    <xf numFmtId="3" fontId="4" fillId="0" borderId="17" xfId="0" applyNumberFormat="1" applyFont="1" applyFill="1" applyBorder="1" applyAlignment="1" applyProtection="1">
      <alignment horizontal="center" vertical="center"/>
    </xf>
    <xf numFmtId="3" fontId="4" fillId="0" borderId="19" xfId="0" applyNumberFormat="1" applyFont="1" applyFill="1" applyBorder="1" applyAlignment="1" applyProtection="1">
      <alignment horizontal="center" vertical="center"/>
    </xf>
    <xf numFmtId="0" fontId="6" fillId="0" borderId="21" xfId="0" applyNumberFormat="1" applyFont="1" applyFill="1" applyBorder="1" applyAlignment="1" applyProtection="1">
      <alignment vertical="top"/>
    </xf>
    <xf numFmtId="0" fontId="6" fillId="0" borderId="22" xfId="0" applyNumberFormat="1" applyFont="1" applyFill="1" applyBorder="1" applyAlignment="1" applyProtection="1">
      <alignment vertical="top"/>
    </xf>
    <xf numFmtId="164" fontId="6" fillId="0" borderId="21" xfId="0" applyNumberFormat="1" applyFont="1" applyFill="1" applyBorder="1" applyAlignment="1" applyProtection="1">
      <alignment vertical="top"/>
    </xf>
    <xf numFmtId="164" fontId="6" fillId="0" borderId="27" xfId="0" applyNumberFormat="1" applyFont="1" applyFill="1" applyBorder="1" applyAlignment="1" applyProtection="1">
      <alignment vertical="top"/>
    </xf>
    <xf numFmtId="164" fontId="6" fillId="0" borderId="22" xfId="0" applyNumberFormat="1" applyFont="1" applyFill="1" applyBorder="1" applyAlignment="1" applyProtection="1">
      <alignment vertical="top"/>
    </xf>
    <xf numFmtId="164" fontId="5" fillId="0" borderId="24" xfId="1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right" vertical="center"/>
    </xf>
    <xf numFmtId="164" fontId="4" fillId="0" borderId="35" xfId="1" applyNumberFormat="1" applyFont="1" applyFill="1" applyBorder="1" applyAlignment="1" applyProtection="1">
      <alignment horizontal="center" vertical="center"/>
    </xf>
    <xf numFmtId="164" fontId="4" fillId="0" borderId="12" xfId="1" applyNumberFormat="1" applyFont="1" applyFill="1" applyBorder="1" applyAlignment="1" applyProtection="1">
      <alignment horizontal="center" vertical="center"/>
    </xf>
    <xf numFmtId="164" fontId="6" fillId="0" borderId="35" xfId="1" applyNumberFormat="1" applyFont="1" applyFill="1" applyBorder="1" applyAlignment="1" applyProtection="1">
      <alignment horizontal="center" vertical="center"/>
    </xf>
    <xf numFmtId="164" fontId="6" fillId="0" borderId="12" xfId="1" applyNumberFormat="1" applyFont="1" applyFill="1" applyBorder="1" applyAlignment="1" applyProtection="1">
      <alignment horizontal="center" vertical="center"/>
    </xf>
    <xf numFmtId="164" fontId="6" fillId="0" borderId="36" xfId="1" applyNumberFormat="1" applyFont="1" applyFill="1" applyBorder="1" applyAlignment="1" applyProtection="1">
      <alignment horizontal="center" vertical="top"/>
    </xf>
    <xf numFmtId="164" fontId="4" fillId="0" borderId="28" xfId="1" applyNumberFormat="1" applyFont="1" applyFill="1" applyBorder="1" applyAlignment="1" applyProtection="1">
      <alignment horizontal="center" vertical="center"/>
    </xf>
    <xf numFmtId="164" fontId="4" fillId="0" borderId="31" xfId="1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left" vertical="top" wrapText="1"/>
    </xf>
    <xf numFmtId="164" fontId="4" fillId="0" borderId="35" xfId="1" applyNumberFormat="1" applyFont="1" applyFill="1" applyBorder="1" applyAlignment="1" applyProtection="1">
      <alignment horizontal="center" vertical="top"/>
    </xf>
    <xf numFmtId="164" fontId="4" fillId="0" borderId="37" xfId="1" applyNumberFormat="1" applyFont="1" applyFill="1" applyBorder="1" applyAlignment="1" applyProtection="1">
      <alignment horizontal="center" vertical="top"/>
    </xf>
    <xf numFmtId="3" fontId="4" fillId="0" borderId="35" xfId="0" applyNumberFormat="1" applyFont="1" applyFill="1" applyBorder="1" applyAlignment="1" applyProtection="1">
      <alignment horizontal="center" vertical="top"/>
    </xf>
    <xf numFmtId="3" fontId="4" fillId="0" borderId="11" xfId="0" applyNumberFormat="1" applyFont="1" applyFill="1" applyBorder="1" applyAlignment="1" applyProtection="1">
      <alignment horizontal="center" vertical="top"/>
    </xf>
    <xf numFmtId="164" fontId="5" fillId="0" borderId="23" xfId="1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164" fontId="4" fillId="0" borderId="38" xfId="1" applyNumberFormat="1" applyFont="1" applyFill="1" applyBorder="1" applyAlignment="1" applyProtection="1">
      <alignment horizontal="center" vertical="top"/>
    </xf>
    <xf numFmtId="3" fontId="4" fillId="0" borderId="26" xfId="0" applyNumberFormat="1" applyFont="1" applyFill="1" applyBorder="1" applyAlignment="1" applyProtection="1">
      <alignment horizontal="center" vertical="top"/>
    </xf>
    <xf numFmtId="3" fontId="4" fillId="0" borderId="37" xfId="0" applyNumberFormat="1" applyFont="1" applyFill="1" applyBorder="1" applyAlignment="1" applyProtection="1">
      <alignment horizontal="center" vertical="top"/>
    </xf>
    <xf numFmtId="0" fontId="5" fillId="0" borderId="22" xfId="0" applyNumberFormat="1" applyFont="1" applyFill="1" applyBorder="1" applyAlignment="1" applyProtection="1">
      <alignment horizontal="center" vertical="top"/>
    </xf>
    <xf numFmtId="164" fontId="6" fillId="0" borderId="10" xfId="1" applyNumberFormat="1" applyFont="1" applyFill="1" applyBorder="1" applyAlignment="1" applyProtection="1">
      <alignment horizontal="center" vertical="center"/>
    </xf>
    <xf numFmtId="164" fontId="6" fillId="0" borderId="7" xfId="1" applyNumberFormat="1" applyFont="1" applyFill="1" applyBorder="1" applyAlignment="1" applyProtection="1">
      <alignment horizontal="center" vertical="top"/>
    </xf>
    <xf numFmtId="164" fontId="4" fillId="0" borderId="10" xfId="1" applyNumberFormat="1" applyFont="1" applyFill="1" applyBorder="1" applyAlignment="1" applyProtection="1">
      <alignment horizontal="center" vertical="top"/>
    </xf>
    <xf numFmtId="164" fontId="4" fillId="0" borderId="32" xfId="1" applyNumberFormat="1" applyFont="1" applyFill="1" applyBorder="1" applyAlignment="1" applyProtection="1">
      <alignment horizontal="center" vertical="top"/>
    </xf>
    <xf numFmtId="164" fontId="5" fillId="0" borderId="22" xfId="1" applyNumberFormat="1" applyFont="1" applyFill="1" applyBorder="1" applyAlignment="1" applyProtection="1">
      <alignment horizontal="center" vertical="top"/>
    </xf>
    <xf numFmtId="43" fontId="4" fillId="0" borderId="1" xfId="1" applyFont="1" applyFill="1" applyBorder="1" applyAlignment="1" applyProtection="1">
      <alignment horizontal="center" vertical="top"/>
    </xf>
    <xf numFmtId="164" fontId="5" fillId="0" borderId="12" xfId="1" applyNumberFormat="1" applyFont="1" applyFill="1" applyBorder="1" applyAlignment="1" applyProtection="1">
      <alignment horizontal="center" vertical="center"/>
    </xf>
    <xf numFmtId="164" fontId="5" fillId="0" borderId="9" xfId="1" applyNumberFormat="1" applyFont="1" applyFill="1" applyBorder="1" applyAlignment="1" applyProtection="1">
      <alignment horizontal="center" vertical="center"/>
    </xf>
    <xf numFmtId="164" fontId="4" fillId="0" borderId="3" xfId="1" applyNumberFormat="1" applyFont="1" applyFill="1" applyBorder="1" applyAlignment="1" applyProtection="1">
      <alignment horizontal="center" vertical="top"/>
    </xf>
    <xf numFmtId="164" fontId="5" fillId="0" borderId="3" xfId="1" applyNumberFormat="1" applyFont="1" applyFill="1" applyBorder="1" applyAlignment="1" applyProtection="1">
      <alignment horizontal="center" vertical="top"/>
    </xf>
    <xf numFmtId="164" fontId="4" fillId="0" borderId="17" xfId="1" applyNumberFormat="1" applyFont="1" applyFill="1" applyBorder="1" applyAlignment="1" applyProtection="1">
      <alignment horizontal="center" vertical="top"/>
    </xf>
    <xf numFmtId="164" fontId="4" fillId="0" borderId="17" xfId="1" applyNumberFormat="1" applyFont="1" applyFill="1" applyBorder="1" applyAlignment="1" applyProtection="1">
      <alignment horizontal="center" vertical="center"/>
    </xf>
    <xf numFmtId="164" fontId="5" fillId="0" borderId="16" xfId="1" applyNumberFormat="1" applyFont="1" applyFill="1" applyBorder="1" applyAlignment="1" applyProtection="1">
      <alignment horizontal="center" vertical="center"/>
    </xf>
    <xf numFmtId="3" fontId="4" fillId="0" borderId="7" xfId="0" applyNumberFormat="1" applyFont="1" applyFill="1" applyBorder="1" applyAlignment="1" applyProtection="1">
      <alignment horizontal="center" vertical="top"/>
    </xf>
    <xf numFmtId="43" fontId="4" fillId="0" borderId="7" xfId="1" applyFont="1" applyFill="1" applyBorder="1" applyAlignment="1" applyProtection="1">
      <alignment horizontal="center" vertical="top"/>
    </xf>
    <xf numFmtId="3" fontId="5" fillId="0" borderId="7" xfId="0" applyNumberFormat="1" applyFont="1" applyFill="1" applyBorder="1" applyAlignment="1" applyProtection="1">
      <alignment horizontal="center" vertical="top"/>
    </xf>
    <xf numFmtId="3" fontId="4" fillId="0" borderId="18" xfId="0" applyNumberFormat="1" applyFont="1" applyFill="1" applyBorder="1" applyAlignment="1" applyProtection="1">
      <alignment horizontal="center" vertical="top"/>
    </xf>
    <xf numFmtId="3" fontId="4" fillId="0" borderId="32" xfId="0" applyNumberFormat="1" applyFont="1" applyFill="1" applyBorder="1" applyAlignment="1" applyProtection="1">
      <alignment horizontal="center" vertical="top"/>
    </xf>
    <xf numFmtId="3" fontId="4" fillId="0" borderId="18" xfId="0" applyNumberFormat="1" applyFont="1" applyFill="1" applyBorder="1" applyAlignment="1" applyProtection="1">
      <alignment horizontal="center" vertical="center"/>
    </xf>
    <xf numFmtId="3" fontId="4" fillId="0" borderId="12" xfId="0" applyNumberFormat="1" applyFont="1" applyFill="1" applyBorder="1" applyAlignment="1" applyProtection="1">
      <alignment horizontal="center" vertical="center"/>
    </xf>
    <xf numFmtId="3" fontId="5" fillId="0" borderId="12" xfId="0" applyNumberFormat="1" applyFont="1" applyFill="1" applyBorder="1" applyAlignment="1" applyProtection="1">
      <alignment horizontal="center" vertical="center"/>
    </xf>
    <xf numFmtId="3" fontId="5" fillId="0" borderId="9" xfId="0" applyNumberFormat="1" applyFont="1" applyFill="1" applyBorder="1" applyAlignment="1" applyProtection="1">
      <alignment horizontal="center" vertical="center"/>
    </xf>
    <xf numFmtId="3" fontId="5" fillId="0" borderId="11" xfId="0" applyNumberFormat="1" applyFont="1" applyFill="1" applyBorder="1" applyAlignment="1" applyProtection="1">
      <alignment horizontal="center" vertical="center"/>
    </xf>
    <xf numFmtId="3" fontId="5" fillId="0" borderId="10" xfId="0" applyNumberFormat="1" applyFont="1" applyFill="1" applyBorder="1" applyAlignment="1" applyProtection="1">
      <alignment horizontal="center" vertical="center"/>
    </xf>
    <xf numFmtId="0" fontId="5" fillId="0" borderId="21" xfId="0" applyNumberFormat="1" applyFont="1" applyFill="1" applyBorder="1" applyAlignment="1" applyProtection="1">
      <alignment horizontal="center" vertical="top"/>
    </xf>
    <xf numFmtId="0" fontId="5" fillId="0" borderId="27" xfId="0" applyNumberFormat="1" applyFont="1" applyFill="1" applyBorder="1" applyAlignment="1" applyProtection="1">
      <alignment horizontal="center" vertical="top"/>
    </xf>
    <xf numFmtId="0" fontId="2" fillId="0" borderId="23" xfId="0" applyNumberFormat="1" applyFont="1" applyFill="1" applyBorder="1" applyAlignment="1" applyProtection="1">
      <alignment vertical="top"/>
    </xf>
    <xf numFmtId="1" fontId="2" fillId="0" borderId="12" xfId="0" applyNumberFormat="1" applyFont="1" applyFill="1" applyBorder="1" applyAlignment="1" applyProtection="1">
      <alignment horizontal="center" vertical="center"/>
    </xf>
    <xf numFmtId="1" fontId="2" fillId="0" borderId="4" xfId="0" applyNumberFormat="1" applyFont="1" applyFill="1" applyBorder="1" applyAlignment="1" applyProtection="1">
      <alignment horizontal="center" vertical="center"/>
    </xf>
    <xf numFmtId="1" fontId="3" fillId="0" borderId="12" xfId="0" applyNumberFormat="1" applyFont="1" applyFill="1" applyBorder="1" applyAlignment="1" applyProtection="1">
      <alignment horizontal="center" vertical="center"/>
    </xf>
    <xf numFmtId="1" fontId="3" fillId="0" borderId="4" xfId="0" applyNumberFormat="1" applyFont="1" applyFill="1" applyBorder="1" applyAlignment="1" applyProtection="1">
      <alignment horizontal="center" vertical="center"/>
    </xf>
    <xf numFmtId="43" fontId="2" fillId="0" borderId="4" xfId="1" applyFont="1" applyFill="1" applyBorder="1" applyAlignment="1" applyProtection="1">
      <alignment horizontal="center" vertical="center"/>
    </xf>
    <xf numFmtId="3" fontId="4" fillId="0" borderId="31" xfId="0" applyNumberFormat="1" applyFont="1" applyFill="1" applyBorder="1" applyAlignment="1" applyProtection="1">
      <alignment horizontal="center" vertical="center"/>
    </xf>
    <xf numFmtId="1" fontId="2" fillId="0" borderId="20" xfId="0" applyNumberFormat="1" applyFont="1" applyFill="1" applyBorder="1" applyAlignment="1" applyProtection="1">
      <alignment horizontal="center" vertical="center"/>
    </xf>
    <xf numFmtId="3" fontId="5" fillId="0" borderId="16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vertical="center"/>
    </xf>
    <xf numFmtId="164" fontId="5" fillId="0" borderId="13" xfId="0" applyNumberFormat="1" applyFont="1" applyFill="1" applyBorder="1" applyAlignment="1" applyProtection="1">
      <alignment vertical="center"/>
    </xf>
    <xf numFmtId="164" fontId="5" fillId="0" borderId="15" xfId="0" applyNumberFormat="1" applyFont="1" applyFill="1" applyBorder="1" applyAlignment="1" applyProtection="1">
      <alignment vertical="center"/>
    </xf>
    <xf numFmtId="164" fontId="5" fillId="0" borderId="14" xfId="0" applyNumberFormat="1" applyFont="1" applyFill="1" applyBorder="1" applyAlignment="1" applyProtection="1">
      <alignment vertical="center"/>
    </xf>
    <xf numFmtId="164" fontId="5" fillId="0" borderId="39" xfId="1" applyNumberFormat="1" applyFont="1" applyFill="1" applyBorder="1" applyAlignment="1" applyProtection="1">
      <alignment horizontal="center" vertical="center"/>
    </xf>
    <xf numFmtId="164" fontId="5" fillId="0" borderId="39" xfId="1" applyNumberFormat="1" applyFont="1" applyFill="1" applyBorder="1" applyAlignment="1" applyProtection="1">
      <alignment horizontal="center" vertical="top"/>
    </xf>
    <xf numFmtId="164" fontId="5" fillId="0" borderId="14" xfId="1" applyNumberFormat="1" applyFont="1" applyFill="1" applyBorder="1" applyAlignment="1" applyProtection="1">
      <alignment horizontal="center" vertical="top"/>
    </xf>
    <xf numFmtId="1" fontId="3" fillId="0" borderId="16" xfId="0" applyNumberFormat="1" applyFont="1" applyFill="1" applyBorder="1" applyAlignment="1" applyProtection="1">
      <alignment horizontal="center" vertical="center"/>
    </xf>
    <xf numFmtId="3" fontId="5" fillId="0" borderId="23" xfId="0" applyNumberFormat="1" applyFont="1" applyFill="1" applyBorder="1" applyAlignment="1" applyProtection="1">
      <alignment horizontal="center" vertical="center"/>
    </xf>
    <xf numFmtId="1" fontId="3" fillId="0" borderId="23" xfId="0" applyNumberFormat="1" applyFont="1" applyFill="1" applyBorder="1" applyAlignment="1" applyProtection="1">
      <alignment horizontal="center" vertical="center"/>
    </xf>
    <xf numFmtId="3" fontId="4" fillId="0" borderId="9" xfId="0" applyNumberFormat="1" applyFont="1" applyFill="1" applyBorder="1" applyAlignment="1" applyProtection="1">
      <alignment horizontal="center" vertical="top"/>
    </xf>
    <xf numFmtId="164" fontId="6" fillId="0" borderId="21" xfId="1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40" xfId="0" applyNumberFormat="1" applyFont="1" applyFill="1" applyBorder="1" applyAlignment="1" applyProtection="1">
      <alignment horizontal="center" vertical="top" wrapText="1"/>
    </xf>
    <xf numFmtId="0" fontId="9" fillId="0" borderId="41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center" vertical="top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24" xfId="0" applyNumberFormat="1" applyFont="1" applyFill="1" applyBorder="1" applyAlignment="1" applyProtection="1">
      <alignment horizontal="center" vertical="center" wrapText="1"/>
    </xf>
    <xf numFmtId="0" fontId="3" fillId="0" borderId="33" xfId="0" applyNumberFormat="1" applyFont="1" applyFill="1" applyBorder="1" applyAlignment="1" applyProtection="1">
      <alignment horizontal="center" vertical="center" wrapText="1"/>
    </xf>
    <xf numFmtId="0" fontId="3" fillId="0" borderId="34" xfId="0" applyNumberFormat="1" applyFont="1" applyFill="1" applyBorder="1" applyAlignment="1" applyProtection="1">
      <alignment horizontal="center" vertical="center" wrapText="1"/>
    </xf>
    <xf numFmtId="0" fontId="3" fillId="0" borderId="24" xfId="0" applyNumberFormat="1" applyFont="1" applyFill="1" applyBorder="1" applyAlignment="1" applyProtection="1">
      <alignment horizontal="center" vertical="center"/>
    </xf>
    <xf numFmtId="0" fontId="3" fillId="0" borderId="34" xfId="0" applyNumberFormat="1" applyFont="1" applyFill="1" applyBorder="1" applyAlignment="1" applyProtection="1">
      <alignment horizontal="center" vertical="center"/>
    </xf>
    <xf numFmtId="0" fontId="3" fillId="0" borderId="33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 wrapText="1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27" xfId="0" applyNumberFormat="1" applyFont="1" applyFill="1" applyBorder="1" applyAlignment="1" applyProtection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r\&#1075;&#1091;&#1092;&#1101;&#1080;&#1084;&#1086;\&#1055;&#1086;&#1095;&#1090;&#1072;%20&#1060;&#1069;&#1059;\&#1041;&#1102;&#1076;&#1078;&#1077;&#1090;&#1085;&#1086;&#1077;%20&#1092;&#1080;&#1085;&#1072;&#1085;&#1089;&#1080;&#1088;&#1086;&#1074;&#1072;&#1085;&#1080;&#1077;%202020%20&#1075;&#1086;&#1076;\&#1044;&#1086;&#1082;&#1091;&#1084;&#1077;&#1085;&#1090;&#1099;%20&#1082;%20&#1073;&#1072;&#1083;&#1072;&#1085;&#1089;&#1091;\&#1040;&#1087;&#1087;&#1072;&#1088;&#1072;&#1090;\&#1085;&#1072;%2001.01.21%20&#1075;\&#1056;&#1072;&#1089;&#1095;&#1077;&#1090;%20&#1076;&#1083;&#1103;%20&#1060;%202%20&#1040;&#1087;&#1087;&#1072;&#1088;&#1072;&#1090;%20&#1085;&#1072;%2001.01..21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0.09 на 01.01.2021 г."/>
      <sheetName val="200 на 01.01.2021 г."/>
      <sheetName val="Ф № 2 к балансу Ап на 01.01.21"/>
      <sheetName val="Ф № 2 к балансу Ап на 01.10.20"/>
    </sheetNames>
    <sheetDataSet>
      <sheetData sheetId="0"/>
      <sheetData sheetId="1"/>
      <sheetData sheetId="2">
        <row r="13">
          <cell r="D13">
            <v>12398800</v>
          </cell>
        </row>
        <row r="35">
          <cell r="D35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9EC6E-E339-48DC-9E2D-73C1A89E77FD}">
  <sheetPr>
    <tabColor indexed="15"/>
  </sheetPr>
  <dimension ref="A1:R54"/>
  <sheetViews>
    <sheetView tabSelected="1" topLeftCell="A2" zoomScale="90" zoomScaleNormal="90" workbookViewId="0">
      <pane xSplit="2" ySplit="8" topLeftCell="C10" activePane="bottomRight" state="frozen"/>
      <selection activeCell="A2" sqref="A2"/>
      <selection pane="topRight" activeCell="C2" sqref="C2"/>
      <selection pane="bottomLeft" activeCell="A8" sqref="A8"/>
      <selection pane="bottomRight" activeCell="D27" sqref="D27"/>
    </sheetView>
  </sheetViews>
  <sheetFormatPr defaultRowHeight="12.75" x14ac:dyDescent="0.2"/>
  <cols>
    <col min="1" max="1" width="37.7109375" style="1" customWidth="1"/>
    <col min="2" max="2" width="9" style="1" customWidth="1"/>
    <col min="3" max="3" width="14.7109375" style="1" customWidth="1"/>
    <col min="4" max="4" width="12.42578125" style="1" customWidth="1"/>
    <col min="5" max="5" width="14.28515625" style="1" customWidth="1"/>
    <col min="6" max="6" width="9.5703125" style="1" customWidth="1"/>
    <col min="7" max="7" width="10.5703125" style="1" customWidth="1"/>
    <col min="8" max="8" width="12.42578125" style="1" customWidth="1"/>
    <col min="9" max="9" width="13.7109375" style="1" customWidth="1"/>
    <col min="10" max="10" width="13" style="1" customWidth="1"/>
    <col min="11" max="11" width="13.42578125" style="1" customWidth="1"/>
    <col min="12" max="12" width="9.140625" style="1" customWidth="1"/>
    <col min="13" max="13" width="11.42578125" style="1" customWidth="1"/>
    <col min="14" max="14" width="12.7109375" style="1" customWidth="1"/>
    <col min="15" max="15" width="13.5703125" style="1" customWidth="1"/>
    <col min="16" max="16" width="12.85546875" style="1" customWidth="1"/>
    <col min="17" max="17" width="12.5703125" style="1" customWidth="1"/>
    <col min="18" max="18" width="9" style="1" customWidth="1"/>
    <col min="19" max="16384" width="9.140625" style="1"/>
  </cols>
  <sheetData>
    <row r="1" spans="1:18" x14ac:dyDescent="0.2">
      <c r="B1" s="2"/>
      <c r="C1" s="2"/>
      <c r="D1" s="2"/>
      <c r="E1" s="2"/>
      <c r="F1" s="2"/>
      <c r="G1" s="2"/>
      <c r="H1" s="2"/>
    </row>
    <row r="2" spans="1:18" ht="53.25" customHeight="1" x14ac:dyDescent="0.2">
      <c r="N2" s="151" t="s">
        <v>65</v>
      </c>
      <c r="O2" s="151"/>
      <c r="P2" s="151"/>
      <c r="Q2" s="151"/>
      <c r="R2" s="151"/>
    </row>
    <row r="3" spans="1:18" ht="15.75" x14ac:dyDescent="0.2">
      <c r="K3" s="65"/>
      <c r="L3" s="79"/>
    </row>
    <row r="4" spans="1:18" ht="15" x14ac:dyDescent="0.2">
      <c r="A4" s="136" t="s">
        <v>64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</row>
    <row r="5" spans="1:18" ht="15.75" thickBo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R5" s="1" t="s">
        <v>66</v>
      </c>
    </row>
    <row r="6" spans="1:18" s="4" customFormat="1" ht="29.25" customHeight="1" thickBot="1" x14ac:dyDescent="0.25">
      <c r="A6" s="139" t="s">
        <v>0</v>
      </c>
      <c r="B6" s="142" t="s">
        <v>36</v>
      </c>
      <c r="C6" s="148" t="s">
        <v>38</v>
      </c>
      <c r="D6" s="149"/>
      <c r="E6" s="149"/>
      <c r="F6" s="150"/>
      <c r="G6" s="145" t="s">
        <v>62</v>
      </c>
      <c r="H6" s="146"/>
      <c r="I6" s="148" t="s">
        <v>37</v>
      </c>
      <c r="J6" s="149"/>
      <c r="K6" s="149"/>
      <c r="L6" s="150"/>
      <c r="M6" s="145" t="s">
        <v>61</v>
      </c>
      <c r="N6" s="147"/>
      <c r="O6" s="152" t="s">
        <v>60</v>
      </c>
      <c r="P6" s="153"/>
      <c r="Q6" s="153"/>
      <c r="R6" s="154"/>
    </row>
    <row r="7" spans="1:18" ht="12.75" customHeight="1" x14ac:dyDescent="0.2">
      <c r="A7" s="140"/>
      <c r="B7" s="143"/>
      <c r="C7" s="137" t="s">
        <v>35</v>
      </c>
      <c r="D7" s="137" t="s">
        <v>34</v>
      </c>
      <c r="E7" s="137" t="s">
        <v>59</v>
      </c>
      <c r="F7" s="132" t="s">
        <v>63</v>
      </c>
      <c r="G7" s="137" t="s">
        <v>34</v>
      </c>
      <c r="H7" s="137" t="s">
        <v>59</v>
      </c>
      <c r="I7" s="137" t="s">
        <v>35</v>
      </c>
      <c r="J7" s="137" t="s">
        <v>34</v>
      </c>
      <c r="K7" s="137" t="s">
        <v>59</v>
      </c>
      <c r="L7" s="132" t="s">
        <v>63</v>
      </c>
      <c r="M7" s="137" t="s">
        <v>34</v>
      </c>
      <c r="N7" s="137" t="s">
        <v>59</v>
      </c>
      <c r="O7" s="137" t="s">
        <v>35</v>
      </c>
      <c r="P7" s="137" t="s">
        <v>34</v>
      </c>
      <c r="Q7" s="137" t="s">
        <v>59</v>
      </c>
      <c r="R7" s="134" t="s">
        <v>63</v>
      </c>
    </row>
    <row r="8" spans="1:18" ht="54" customHeight="1" thickBot="1" x14ac:dyDescent="0.25">
      <c r="A8" s="141"/>
      <c r="B8" s="144"/>
      <c r="C8" s="138"/>
      <c r="D8" s="138"/>
      <c r="E8" s="138"/>
      <c r="F8" s="133"/>
      <c r="G8" s="138"/>
      <c r="H8" s="138"/>
      <c r="I8" s="138"/>
      <c r="J8" s="138"/>
      <c r="K8" s="138"/>
      <c r="L8" s="133"/>
      <c r="M8" s="138"/>
      <c r="N8" s="138"/>
      <c r="O8" s="138"/>
      <c r="P8" s="138"/>
      <c r="Q8" s="138"/>
      <c r="R8" s="135"/>
    </row>
    <row r="9" spans="1:18" ht="15" hidden="1" thickBot="1" x14ac:dyDescent="0.25">
      <c r="A9" s="108" t="s">
        <v>1</v>
      </c>
      <c r="B9" s="83" t="s">
        <v>11</v>
      </c>
      <c r="C9" s="108">
        <v>6</v>
      </c>
      <c r="D9" s="109">
        <v>7</v>
      </c>
      <c r="E9" s="83">
        <v>8</v>
      </c>
      <c r="F9" s="6"/>
      <c r="G9" s="5"/>
      <c r="H9" s="6"/>
      <c r="I9" s="108">
        <v>9</v>
      </c>
      <c r="J9" s="109">
        <v>10</v>
      </c>
      <c r="K9" s="83">
        <v>11</v>
      </c>
      <c r="L9" s="6"/>
      <c r="M9" s="5"/>
      <c r="N9" s="83"/>
      <c r="O9" s="108">
        <v>9</v>
      </c>
      <c r="P9" s="109">
        <v>10</v>
      </c>
      <c r="Q9" s="109">
        <v>11</v>
      </c>
      <c r="R9" s="110"/>
    </row>
    <row r="10" spans="1:18" s="4" customFormat="1" ht="27" customHeight="1" x14ac:dyDescent="0.2">
      <c r="A10" s="7" t="s">
        <v>2</v>
      </c>
      <c r="B10" s="8"/>
      <c r="C10" s="91">
        <f>C11+C36</f>
        <v>41401349</v>
      </c>
      <c r="D10" s="9">
        <f>D11+D36</f>
        <v>41192940</v>
      </c>
      <c r="E10" s="10">
        <f>E11+E36</f>
        <v>37784277</v>
      </c>
      <c r="F10" s="90">
        <f>E10/D10%</f>
        <v>92</v>
      </c>
      <c r="G10" s="68">
        <f>P10/D10%</f>
        <v>100</v>
      </c>
      <c r="H10" s="69">
        <f>Q10/E10%</f>
        <v>104</v>
      </c>
      <c r="I10" s="105">
        <f>I11+I36</f>
        <v>43816266</v>
      </c>
      <c r="J10" s="106">
        <f>J11+J36</f>
        <v>42021840</v>
      </c>
      <c r="K10" s="107">
        <f>K11+K36</f>
        <v>39437164</v>
      </c>
      <c r="L10" s="104">
        <f>K10/J10%</f>
        <v>94</v>
      </c>
      <c r="M10" s="68">
        <f>P10/J10%</f>
        <v>98</v>
      </c>
      <c r="N10" s="84">
        <f>Q10/K10%</f>
        <v>100</v>
      </c>
      <c r="O10" s="105">
        <f>O11+O36</f>
        <v>42788864</v>
      </c>
      <c r="P10" s="106">
        <f>P11+P36</f>
        <v>41389030</v>
      </c>
      <c r="Q10" s="106">
        <f>Q11+Q36</f>
        <v>39405609</v>
      </c>
      <c r="R10" s="113">
        <f>Q10/P10%</f>
        <v>95</v>
      </c>
    </row>
    <row r="11" spans="1:18" ht="15" customHeight="1" x14ac:dyDescent="0.2">
      <c r="A11" s="11" t="s">
        <v>3</v>
      </c>
      <c r="B11" s="12" t="s">
        <v>12</v>
      </c>
      <c r="C11" s="92">
        <f t="shared" ref="C11:E11" si="0">C12+C13+C14+C18+C19+C20+C21+C22</f>
        <v>39092647</v>
      </c>
      <c r="D11" s="13">
        <f t="shared" si="0"/>
        <v>39099781</v>
      </c>
      <c r="E11" s="15">
        <f t="shared" si="0"/>
        <v>37784277</v>
      </c>
      <c r="F11" s="67">
        <f t="shared" ref="F11:F54" si="1">E11/D11%</f>
        <v>97</v>
      </c>
      <c r="G11" s="66">
        <f t="shared" ref="G11:G54" si="2">P11/D11%</f>
        <v>106</v>
      </c>
      <c r="H11" s="67">
        <f t="shared" ref="H11:H54" si="3">Q11/E11%</f>
        <v>104</v>
      </c>
      <c r="I11" s="16">
        <f>I12+I13+I14+I18+I19+I20+I21+I22</f>
        <v>41507564</v>
      </c>
      <c r="J11" s="17">
        <f t="shared" ref="J11:K11" si="4">J12+J13+J14+J18+J19+J20+J21+J22</f>
        <v>41993309</v>
      </c>
      <c r="K11" s="97">
        <f t="shared" si="4"/>
        <v>39437164</v>
      </c>
      <c r="L11" s="103">
        <f t="shared" ref="L11:L54" si="5">K11/J11%</f>
        <v>94</v>
      </c>
      <c r="M11" s="14">
        <f>P11/J11%</f>
        <v>99</v>
      </c>
      <c r="N11" s="15">
        <f t="shared" ref="N11:N13" si="6">Q11/K11%</f>
        <v>100</v>
      </c>
      <c r="O11" s="16">
        <f>O12+O13+O14+O18+O19+O20+O21+O22</f>
        <v>40480162</v>
      </c>
      <c r="P11" s="17">
        <f t="shared" ref="P11:Q11" si="7">P12+P13+P14+P18+P19+P20+P21+P22</f>
        <v>41366808</v>
      </c>
      <c r="Q11" s="17">
        <f t="shared" si="7"/>
        <v>39405609</v>
      </c>
      <c r="R11" s="112">
        <f t="shared" ref="R11:R54" si="8">Q11/P11%</f>
        <v>95</v>
      </c>
    </row>
    <row r="12" spans="1:18" ht="15" x14ac:dyDescent="0.2">
      <c r="A12" s="11" t="s">
        <v>4</v>
      </c>
      <c r="B12" s="12" t="s">
        <v>13</v>
      </c>
      <c r="C12" s="92">
        <v>29987976</v>
      </c>
      <c r="D12" s="13">
        <v>29987976</v>
      </c>
      <c r="E12" s="15">
        <v>29986878</v>
      </c>
      <c r="F12" s="67">
        <f t="shared" si="1"/>
        <v>100</v>
      </c>
      <c r="G12" s="66">
        <f t="shared" si="2"/>
        <v>103</v>
      </c>
      <c r="H12" s="67">
        <f t="shared" si="3"/>
        <v>103</v>
      </c>
      <c r="I12" s="16">
        <v>30428322</v>
      </c>
      <c r="J12" s="17">
        <v>30758068</v>
      </c>
      <c r="K12" s="97">
        <v>30758066</v>
      </c>
      <c r="L12" s="103">
        <f t="shared" si="5"/>
        <v>100</v>
      </c>
      <c r="M12" s="14">
        <f t="shared" ref="M12:M13" si="9">P12/J12%</f>
        <v>101</v>
      </c>
      <c r="N12" s="15">
        <f t="shared" si="6"/>
        <v>101</v>
      </c>
      <c r="O12" s="16">
        <v>30915853</v>
      </c>
      <c r="P12" s="17">
        <v>30915853</v>
      </c>
      <c r="Q12" s="17">
        <v>30915851</v>
      </c>
      <c r="R12" s="112">
        <f t="shared" si="8"/>
        <v>100</v>
      </c>
    </row>
    <row r="13" spans="1:18" ht="15" x14ac:dyDescent="0.2">
      <c r="A13" s="11" t="s">
        <v>5</v>
      </c>
      <c r="B13" s="12" t="s">
        <v>14</v>
      </c>
      <c r="C13" s="92">
        <v>3383728</v>
      </c>
      <c r="D13" s="13">
        <v>3383728</v>
      </c>
      <c r="E13" s="15">
        <v>3181460</v>
      </c>
      <c r="F13" s="67">
        <f t="shared" si="1"/>
        <v>94</v>
      </c>
      <c r="G13" s="66">
        <f t="shared" si="2"/>
        <v>105</v>
      </c>
      <c r="H13" s="67">
        <f t="shared" si="3"/>
        <v>111</v>
      </c>
      <c r="I13" s="16">
        <v>3581315</v>
      </c>
      <c r="J13" s="17">
        <v>3468139</v>
      </c>
      <c r="K13" s="97">
        <v>3468137</v>
      </c>
      <c r="L13" s="103">
        <f t="shared" si="5"/>
        <v>100</v>
      </c>
      <c r="M13" s="14">
        <f t="shared" si="9"/>
        <v>102</v>
      </c>
      <c r="N13" s="15">
        <f t="shared" si="6"/>
        <v>101</v>
      </c>
      <c r="O13" s="16">
        <v>3541522</v>
      </c>
      <c r="P13" s="17">
        <v>3541522</v>
      </c>
      <c r="Q13" s="17">
        <v>3516422</v>
      </c>
      <c r="R13" s="112">
        <f t="shared" si="8"/>
        <v>99</v>
      </c>
    </row>
    <row r="14" spans="1:18" ht="36.75" customHeight="1" x14ac:dyDescent="0.2">
      <c r="A14" s="11" t="s">
        <v>6</v>
      </c>
      <c r="B14" s="12" t="s">
        <v>15</v>
      </c>
      <c r="C14" s="14">
        <f t="shared" ref="C14:K14" si="10">SUM(C15:C17)</f>
        <v>2231832</v>
      </c>
      <c r="D14" s="13">
        <f t="shared" si="10"/>
        <v>2244456</v>
      </c>
      <c r="E14" s="80">
        <f t="shared" si="10"/>
        <v>2107216</v>
      </c>
      <c r="F14" s="67">
        <f t="shared" si="1"/>
        <v>94</v>
      </c>
      <c r="G14" s="66">
        <f t="shared" si="2"/>
        <v>104</v>
      </c>
      <c r="H14" s="67">
        <f t="shared" si="3"/>
        <v>103</v>
      </c>
      <c r="I14" s="14">
        <f t="shared" si="10"/>
        <v>2597971</v>
      </c>
      <c r="J14" s="13">
        <f t="shared" si="10"/>
        <v>2867693</v>
      </c>
      <c r="K14" s="80">
        <f t="shared" si="10"/>
        <v>1827557</v>
      </c>
      <c r="L14" s="103">
        <f t="shared" si="5"/>
        <v>64</v>
      </c>
      <c r="M14" s="14">
        <f t="shared" ref="M14:Q14" si="11">SUM(M15:M17)</f>
        <v>285</v>
      </c>
      <c r="N14" s="15">
        <f t="shared" si="11"/>
        <v>272</v>
      </c>
      <c r="O14" s="92">
        <f t="shared" si="11"/>
        <v>1304272</v>
      </c>
      <c r="P14" s="13">
        <f t="shared" si="11"/>
        <v>2339272</v>
      </c>
      <c r="Q14" s="13">
        <f t="shared" si="11"/>
        <v>2172052</v>
      </c>
      <c r="R14" s="112">
        <f t="shared" si="8"/>
        <v>93</v>
      </c>
    </row>
    <row r="15" spans="1:18" ht="24.75" customHeight="1" x14ac:dyDescent="0.2">
      <c r="A15" s="18" t="s">
        <v>44</v>
      </c>
      <c r="B15" s="12">
        <v>110320</v>
      </c>
      <c r="C15" s="92">
        <v>1330624</v>
      </c>
      <c r="D15" s="13">
        <v>1330624</v>
      </c>
      <c r="E15" s="15">
        <v>1237547</v>
      </c>
      <c r="F15" s="67">
        <f t="shared" si="1"/>
        <v>93</v>
      </c>
      <c r="G15" s="66">
        <f t="shared" si="2"/>
        <v>0</v>
      </c>
      <c r="H15" s="67">
        <f t="shared" si="3"/>
        <v>0</v>
      </c>
      <c r="I15" s="16">
        <v>1330624</v>
      </c>
      <c r="J15" s="17">
        <v>1330624</v>
      </c>
      <c r="K15" s="97">
        <v>350034</v>
      </c>
      <c r="L15" s="103">
        <f t="shared" si="5"/>
        <v>26</v>
      </c>
      <c r="M15" s="14">
        <f t="shared" ref="M15:M25" si="12">P15/J15%</f>
        <v>0</v>
      </c>
      <c r="N15" s="15">
        <f t="shared" ref="N15:N17" si="13">Q15/K15%</f>
        <v>2</v>
      </c>
      <c r="O15" s="16"/>
      <c r="P15" s="17">
        <v>5500</v>
      </c>
      <c r="Q15" s="17">
        <v>5500</v>
      </c>
      <c r="R15" s="112">
        <f t="shared" si="8"/>
        <v>100</v>
      </c>
    </row>
    <row r="16" spans="1:18" ht="14.25" customHeight="1" x14ac:dyDescent="0.2">
      <c r="A16" s="18" t="s">
        <v>45</v>
      </c>
      <c r="B16" s="12">
        <v>110350</v>
      </c>
      <c r="C16" s="92">
        <v>589289</v>
      </c>
      <c r="D16" s="13">
        <v>335544</v>
      </c>
      <c r="E16" s="15">
        <v>292131</v>
      </c>
      <c r="F16" s="67">
        <f t="shared" si="1"/>
        <v>87</v>
      </c>
      <c r="G16" s="66">
        <f t="shared" si="2"/>
        <v>176</v>
      </c>
      <c r="H16" s="67">
        <f t="shared" si="3"/>
        <v>166</v>
      </c>
      <c r="I16" s="16">
        <v>660029</v>
      </c>
      <c r="J16" s="17">
        <v>620079</v>
      </c>
      <c r="K16" s="97">
        <v>569743</v>
      </c>
      <c r="L16" s="103">
        <f t="shared" si="5"/>
        <v>92</v>
      </c>
      <c r="M16" s="14">
        <f t="shared" si="12"/>
        <v>95</v>
      </c>
      <c r="N16" s="15">
        <f t="shared" si="13"/>
        <v>85</v>
      </c>
      <c r="O16" s="16">
        <v>590958</v>
      </c>
      <c r="P16" s="17">
        <v>590958</v>
      </c>
      <c r="Q16" s="17">
        <v>485161</v>
      </c>
      <c r="R16" s="112">
        <f t="shared" si="8"/>
        <v>82</v>
      </c>
    </row>
    <row r="17" spans="1:18" ht="25.5" customHeight="1" x14ac:dyDescent="0.2">
      <c r="A17" s="18" t="s">
        <v>46</v>
      </c>
      <c r="B17" s="12">
        <v>110360</v>
      </c>
      <c r="C17" s="92">
        <v>311919</v>
      </c>
      <c r="D17" s="13">
        <v>578288</v>
      </c>
      <c r="E17" s="15">
        <v>577538</v>
      </c>
      <c r="F17" s="67">
        <f t="shared" si="1"/>
        <v>100</v>
      </c>
      <c r="G17" s="66">
        <f t="shared" si="2"/>
        <v>301</v>
      </c>
      <c r="H17" s="67">
        <f t="shared" si="3"/>
        <v>291</v>
      </c>
      <c r="I17" s="16">
        <v>607318</v>
      </c>
      <c r="J17" s="17">
        <v>916990</v>
      </c>
      <c r="K17" s="97">
        <v>907780</v>
      </c>
      <c r="L17" s="103">
        <f t="shared" si="5"/>
        <v>99</v>
      </c>
      <c r="M17" s="14">
        <f t="shared" si="12"/>
        <v>190</v>
      </c>
      <c r="N17" s="15">
        <f t="shared" si="13"/>
        <v>185</v>
      </c>
      <c r="O17" s="16">
        <v>713314</v>
      </c>
      <c r="P17" s="17">
        <v>1742814</v>
      </c>
      <c r="Q17" s="17">
        <v>1681391</v>
      </c>
      <c r="R17" s="112">
        <f t="shared" si="8"/>
        <v>96</v>
      </c>
    </row>
    <row r="18" spans="1:18" ht="15" x14ac:dyDescent="0.2">
      <c r="A18" s="11" t="s">
        <v>7</v>
      </c>
      <c r="B18" s="12" t="s">
        <v>16</v>
      </c>
      <c r="C18" s="92">
        <v>149219</v>
      </c>
      <c r="D18" s="13">
        <v>5960</v>
      </c>
      <c r="E18" s="15">
        <v>0</v>
      </c>
      <c r="F18" s="67">
        <f t="shared" si="1"/>
        <v>0</v>
      </c>
      <c r="G18" s="66">
        <f t="shared" si="2"/>
        <v>0</v>
      </c>
      <c r="H18" s="67"/>
      <c r="I18" s="16">
        <v>29218</v>
      </c>
      <c r="J18" s="17">
        <v>29218</v>
      </c>
      <c r="K18" s="98">
        <v>0</v>
      </c>
      <c r="L18" s="103">
        <f t="shared" si="5"/>
        <v>0</v>
      </c>
      <c r="M18" s="14">
        <f t="shared" si="12"/>
        <v>0</v>
      </c>
      <c r="N18" s="15"/>
      <c r="O18" s="16"/>
      <c r="P18" s="17"/>
      <c r="Q18" s="89">
        <v>0</v>
      </c>
      <c r="R18" s="112"/>
    </row>
    <row r="19" spans="1:18" ht="15" x14ac:dyDescent="0.2">
      <c r="A19" s="11" t="s">
        <v>8</v>
      </c>
      <c r="B19" s="12" t="s">
        <v>17</v>
      </c>
      <c r="C19" s="92"/>
      <c r="D19" s="13">
        <v>3200</v>
      </c>
      <c r="E19" s="15">
        <v>3200</v>
      </c>
      <c r="F19" s="67">
        <f t="shared" si="1"/>
        <v>100</v>
      </c>
      <c r="G19" s="66">
        <f t="shared" si="2"/>
        <v>349</v>
      </c>
      <c r="H19" s="67">
        <f t="shared" si="3"/>
        <v>230</v>
      </c>
      <c r="I19" s="16">
        <f>'[1]Ф № 2 к балансу Ап на 01.01.21'!$D35</f>
        <v>0</v>
      </c>
      <c r="J19" s="17">
        <v>400</v>
      </c>
      <c r="K19" s="97">
        <v>400</v>
      </c>
      <c r="L19" s="103">
        <f t="shared" si="5"/>
        <v>100</v>
      </c>
      <c r="M19" s="14">
        <f t="shared" si="12"/>
        <v>2788</v>
      </c>
      <c r="N19" s="15">
        <f t="shared" ref="N19:N25" si="14">Q19/K19%</f>
        <v>1838</v>
      </c>
      <c r="O19" s="16">
        <v>3200</v>
      </c>
      <c r="P19" s="17">
        <v>11152</v>
      </c>
      <c r="Q19" s="17">
        <v>7352</v>
      </c>
      <c r="R19" s="112">
        <f t="shared" si="8"/>
        <v>66</v>
      </c>
    </row>
    <row r="20" spans="1:18" ht="15" x14ac:dyDescent="0.2">
      <c r="A20" s="11" t="s">
        <v>9</v>
      </c>
      <c r="B20" s="12" t="s">
        <v>18</v>
      </c>
      <c r="C20" s="92">
        <v>1286698</v>
      </c>
      <c r="D20" s="13">
        <v>1286698</v>
      </c>
      <c r="E20" s="15">
        <v>733692</v>
      </c>
      <c r="F20" s="67">
        <f t="shared" si="1"/>
        <v>57</v>
      </c>
      <c r="G20" s="66">
        <f t="shared" si="2"/>
        <v>82</v>
      </c>
      <c r="H20" s="67">
        <f t="shared" si="3"/>
        <v>109</v>
      </c>
      <c r="I20" s="16">
        <v>1586441</v>
      </c>
      <c r="J20" s="17">
        <v>1586441</v>
      </c>
      <c r="K20" s="97">
        <v>758499</v>
      </c>
      <c r="L20" s="103">
        <f t="shared" si="5"/>
        <v>48</v>
      </c>
      <c r="M20" s="14">
        <f t="shared" si="12"/>
        <v>66</v>
      </c>
      <c r="N20" s="15">
        <f t="shared" si="14"/>
        <v>106</v>
      </c>
      <c r="O20" s="16">
        <v>1049624</v>
      </c>
      <c r="P20" s="17">
        <v>1049624</v>
      </c>
      <c r="Q20" s="17">
        <v>801499</v>
      </c>
      <c r="R20" s="112">
        <f t="shared" si="8"/>
        <v>76</v>
      </c>
    </row>
    <row r="21" spans="1:18" ht="15" x14ac:dyDescent="0.2">
      <c r="A21" s="11" t="s">
        <v>32</v>
      </c>
      <c r="B21" s="12" t="s">
        <v>19</v>
      </c>
      <c r="C21" s="92">
        <v>333144</v>
      </c>
      <c r="D21" s="13">
        <v>549298</v>
      </c>
      <c r="E21" s="15">
        <v>499764</v>
      </c>
      <c r="F21" s="67">
        <f t="shared" si="1"/>
        <v>91</v>
      </c>
      <c r="G21" s="66">
        <f t="shared" si="2"/>
        <v>161</v>
      </c>
      <c r="H21" s="67">
        <f t="shared" si="3"/>
        <v>107</v>
      </c>
      <c r="I21" s="16">
        <v>1142712</v>
      </c>
      <c r="J21" s="17">
        <v>1235464</v>
      </c>
      <c r="K21" s="97">
        <v>919224</v>
      </c>
      <c r="L21" s="103">
        <f t="shared" si="5"/>
        <v>74</v>
      </c>
      <c r="M21" s="14">
        <f t="shared" si="12"/>
        <v>72</v>
      </c>
      <c r="N21" s="15">
        <f t="shared" si="14"/>
        <v>58</v>
      </c>
      <c r="O21" s="16">
        <v>883663</v>
      </c>
      <c r="P21" s="17">
        <v>883663</v>
      </c>
      <c r="Q21" s="17">
        <v>536719</v>
      </c>
      <c r="R21" s="112">
        <f t="shared" si="8"/>
        <v>61</v>
      </c>
    </row>
    <row r="22" spans="1:18" ht="28.5" customHeight="1" x14ac:dyDescent="0.2">
      <c r="A22" s="11" t="s">
        <v>10</v>
      </c>
      <c r="B22" s="12" t="s">
        <v>20</v>
      </c>
      <c r="C22" s="14">
        <f>SUM(C23:C35)</f>
        <v>1720050</v>
      </c>
      <c r="D22" s="13">
        <f t="shared" ref="D22:K22" si="15">SUM(D23:D35)</f>
        <v>1638465</v>
      </c>
      <c r="E22" s="80">
        <f t="shared" si="15"/>
        <v>1272067</v>
      </c>
      <c r="F22" s="67">
        <f t="shared" si="1"/>
        <v>78</v>
      </c>
      <c r="G22" s="66">
        <f t="shared" si="2"/>
        <v>160</v>
      </c>
      <c r="H22" s="67">
        <f t="shared" si="3"/>
        <v>114</v>
      </c>
      <c r="I22" s="14">
        <f t="shared" si="15"/>
        <v>2141585</v>
      </c>
      <c r="J22" s="13">
        <f t="shared" si="15"/>
        <v>2047886</v>
      </c>
      <c r="K22" s="80">
        <f t="shared" si="15"/>
        <v>1705281</v>
      </c>
      <c r="L22" s="103">
        <f t="shared" si="5"/>
        <v>83</v>
      </c>
      <c r="M22" s="14">
        <f t="shared" si="12"/>
        <v>128</v>
      </c>
      <c r="N22" s="15">
        <f t="shared" si="14"/>
        <v>85</v>
      </c>
      <c r="O22" s="92">
        <f t="shared" ref="O22:Q22" si="16">SUM(O23:O35)</f>
        <v>2782028</v>
      </c>
      <c r="P22" s="13">
        <f t="shared" si="16"/>
        <v>2625722</v>
      </c>
      <c r="Q22" s="13">
        <f t="shared" si="16"/>
        <v>1455714</v>
      </c>
      <c r="R22" s="112">
        <f t="shared" si="8"/>
        <v>55</v>
      </c>
    </row>
    <row r="23" spans="1:18" ht="25.5" customHeight="1" x14ac:dyDescent="0.2">
      <c r="A23" s="18" t="s">
        <v>47</v>
      </c>
      <c r="B23" s="12">
        <v>111020</v>
      </c>
      <c r="C23" s="92">
        <v>142432</v>
      </c>
      <c r="D23" s="13">
        <v>78117</v>
      </c>
      <c r="E23" s="15">
        <v>76279</v>
      </c>
      <c r="F23" s="67">
        <f t="shared" si="1"/>
        <v>98</v>
      </c>
      <c r="G23" s="66">
        <f t="shared" si="2"/>
        <v>211</v>
      </c>
      <c r="H23" s="67">
        <f t="shared" si="3"/>
        <v>113</v>
      </c>
      <c r="I23" s="16">
        <v>79464</v>
      </c>
      <c r="J23" s="17">
        <v>104784</v>
      </c>
      <c r="K23" s="97">
        <v>102599</v>
      </c>
      <c r="L23" s="103">
        <f t="shared" si="5"/>
        <v>98</v>
      </c>
      <c r="M23" s="14">
        <f t="shared" si="12"/>
        <v>157</v>
      </c>
      <c r="N23" s="15">
        <f t="shared" si="14"/>
        <v>84</v>
      </c>
      <c r="O23" s="16">
        <v>170218</v>
      </c>
      <c r="P23" s="17">
        <v>164706</v>
      </c>
      <c r="Q23" s="17">
        <v>86077</v>
      </c>
      <c r="R23" s="112">
        <f t="shared" si="8"/>
        <v>52</v>
      </c>
    </row>
    <row r="24" spans="1:18" ht="25.5" customHeight="1" x14ac:dyDescent="0.2">
      <c r="A24" s="18" t="s">
        <v>48</v>
      </c>
      <c r="B24" s="12">
        <v>111030</v>
      </c>
      <c r="C24" s="92">
        <v>67809</v>
      </c>
      <c r="D24" s="13">
        <v>47846</v>
      </c>
      <c r="E24" s="15">
        <v>47846</v>
      </c>
      <c r="F24" s="67">
        <f t="shared" si="1"/>
        <v>100</v>
      </c>
      <c r="G24" s="66">
        <f t="shared" si="2"/>
        <v>2064</v>
      </c>
      <c r="H24" s="67">
        <f t="shared" si="3"/>
        <v>78</v>
      </c>
      <c r="I24" s="16">
        <v>140523</v>
      </c>
      <c r="J24" s="17">
        <v>114103</v>
      </c>
      <c r="K24" s="97">
        <v>109514</v>
      </c>
      <c r="L24" s="103">
        <f t="shared" si="5"/>
        <v>96</v>
      </c>
      <c r="M24" s="14">
        <f t="shared" si="12"/>
        <v>866</v>
      </c>
      <c r="N24" s="15">
        <f t="shared" si="14"/>
        <v>34</v>
      </c>
      <c r="O24" s="16">
        <v>1351919</v>
      </c>
      <c r="P24" s="17">
        <v>987712</v>
      </c>
      <c r="Q24" s="17">
        <v>37139</v>
      </c>
      <c r="R24" s="112">
        <f t="shared" si="8"/>
        <v>4</v>
      </c>
    </row>
    <row r="25" spans="1:18" ht="25.5" customHeight="1" x14ac:dyDescent="0.2">
      <c r="A25" s="18" t="s">
        <v>49</v>
      </c>
      <c r="B25" s="12">
        <v>111042</v>
      </c>
      <c r="C25" s="92">
        <v>23867</v>
      </c>
      <c r="D25" s="13">
        <v>37920</v>
      </c>
      <c r="E25" s="15">
        <v>37920</v>
      </c>
      <c r="F25" s="67">
        <f t="shared" si="1"/>
        <v>100</v>
      </c>
      <c r="G25" s="66">
        <f t="shared" si="2"/>
        <v>188</v>
      </c>
      <c r="H25" s="67">
        <f t="shared" si="3"/>
        <v>113</v>
      </c>
      <c r="I25" s="16">
        <v>32452</v>
      </c>
      <c r="J25" s="17">
        <v>44114</v>
      </c>
      <c r="K25" s="97">
        <v>44106</v>
      </c>
      <c r="L25" s="103">
        <f t="shared" si="5"/>
        <v>100</v>
      </c>
      <c r="M25" s="14">
        <f t="shared" si="12"/>
        <v>162</v>
      </c>
      <c r="N25" s="15">
        <f t="shared" si="14"/>
        <v>98</v>
      </c>
      <c r="O25" s="16">
        <v>49920</v>
      </c>
      <c r="P25" s="17">
        <v>71420</v>
      </c>
      <c r="Q25" s="17">
        <v>43024</v>
      </c>
      <c r="R25" s="112">
        <f t="shared" si="8"/>
        <v>60</v>
      </c>
    </row>
    <row r="26" spans="1:18" ht="25.5" customHeight="1" x14ac:dyDescent="0.2">
      <c r="A26" s="18" t="s">
        <v>50</v>
      </c>
      <c r="B26" s="12">
        <v>111043</v>
      </c>
      <c r="C26" s="92"/>
      <c r="D26" s="13"/>
      <c r="E26" s="15"/>
      <c r="F26" s="67"/>
      <c r="G26" s="66"/>
      <c r="H26" s="67"/>
      <c r="I26" s="16">
        <v>100000</v>
      </c>
      <c r="J26" s="17">
        <v>60350</v>
      </c>
      <c r="K26" s="97">
        <v>60347</v>
      </c>
      <c r="L26" s="103">
        <f t="shared" si="5"/>
        <v>100</v>
      </c>
      <c r="M26" s="14"/>
      <c r="N26" s="15"/>
      <c r="O26" s="16"/>
      <c r="P26" s="17">
        <v>2818</v>
      </c>
      <c r="Q26" s="17">
        <v>2818</v>
      </c>
      <c r="R26" s="112">
        <f t="shared" si="8"/>
        <v>100</v>
      </c>
    </row>
    <row r="27" spans="1:18" ht="25.5" customHeight="1" x14ac:dyDescent="0.2">
      <c r="A27" s="18" t="s">
        <v>51</v>
      </c>
      <c r="B27" s="12">
        <v>111044</v>
      </c>
      <c r="C27" s="92">
        <v>296379</v>
      </c>
      <c r="D27" s="13">
        <v>296379</v>
      </c>
      <c r="E27" s="15">
        <v>115</v>
      </c>
      <c r="F27" s="67">
        <f t="shared" si="1"/>
        <v>0</v>
      </c>
      <c r="G27" s="66">
        <f t="shared" si="2"/>
        <v>0</v>
      </c>
      <c r="H27" s="67">
        <f t="shared" si="3"/>
        <v>145</v>
      </c>
      <c r="I27" s="16">
        <v>2029</v>
      </c>
      <c r="J27" s="17">
        <v>70149</v>
      </c>
      <c r="K27" s="97">
        <v>63561</v>
      </c>
      <c r="L27" s="103">
        <f t="shared" si="5"/>
        <v>91</v>
      </c>
      <c r="M27" s="14">
        <f t="shared" ref="M27:M29" si="17">P27/J27%</f>
        <v>0</v>
      </c>
      <c r="N27" s="15">
        <f t="shared" ref="N27:N29" si="18">Q27/K27%</f>
        <v>0</v>
      </c>
      <c r="O27" s="16">
        <v>167</v>
      </c>
      <c r="P27" s="17">
        <v>167</v>
      </c>
      <c r="Q27" s="17">
        <v>167</v>
      </c>
      <c r="R27" s="112">
        <f t="shared" si="8"/>
        <v>100</v>
      </c>
    </row>
    <row r="28" spans="1:18" ht="25.5" customHeight="1" x14ac:dyDescent="0.2">
      <c r="A28" s="18" t="s">
        <v>52</v>
      </c>
      <c r="B28" s="12">
        <v>111045</v>
      </c>
      <c r="C28" s="92">
        <v>49195</v>
      </c>
      <c r="D28" s="13">
        <v>46633</v>
      </c>
      <c r="E28" s="15">
        <v>37414</v>
      </c>
      <c r="F28" s="67">
        <f t="shared" si="1"/>
        <v>80</v>
      </c>
      <c r="G28" s="66">
        <f t="shared" si="2"/>
        <v>83</v>
      </c>
      <c r="H28" s="67">
        <f t="shared" si="3"/>
        <v>104</v>
      </c>
      <c r="I28" s="16">
        <v>140548</v>
      </c>
      <c r="J28" s="17">
        <v>30805</v>
      </c>
      <c r="K28" s="97">
        <v>8393</v>
      </c>
      <c r="L28" s="103">
        <f t="shared" si="5"/>
        <v>27</v>
      </c>
      <c r="M28" s="14">
        <f>P28/J28%</f>
        <v>126</v>
      </c>
      <c r="N28" s="15">
        <f t="shared" si="18"/>
        <v>463</v>
      </c>
      <c r="O28" s="16">
        <v>38847</v>
      </c>
      <c r="P28" s="17">
        <v>38847</v>
      </c>
      <c r="Q28" s="17">
        <v>38847</v>
      </c>
      <c r="R28" s="112">
        <f t="shared" si="8"/>
        <v>100</v>
      </c>
    </row>
    <row r="29" spans="1:18" ht="25.5" customHeight="1" x14ac:dyDescent="0.2">
      <c r="A29" s="18" t="s">
        <v>53</v>
      </c>
      <c r="B29" s="12">
        <v>111046</v>
      </c>
      <c r="C29" s="92">
        <v>22407</v>
      </c>
      <c r="D29" s="13">
        <v>22407</v>
      </c>
      <c r="E29" s="15">
        <v>11640</v>
      </c>
      <c r="F29" s="67">
        <f t="shared" si="1"/>
        <v>52</v>
      </c>
      <c r="G29" s="66">
        <f t="shared" si="2"/>
        <v>64</v>
      </c>
      <c r="H29" s="67">
        <f t="shared" si="3"/>
        <v>112</v>
      </c>
      <c r="I29" s="16">
        <v>22407</v>
      </c>
      <c r="J29" s="17">
        <v>22407</v>
      </c>
      <c r="K29" s="97">
        <v>11640</v>
      </c>
      <c r="L29" s="103">
        <f t="shared" si="5"/>
        <v>52</v>
      </c>
      <c r="M29" s="14">
        <f t="shared" si="17"/>
        <v>64</v>
      </c>
      <c r="N29" s="15">
        <f t="shared" si="18"/>
        <v>112</v>
      </c>
      <c r="O29" s="16">
        <v>14281</v>
      </c>
      <c r="P29" s="17">
        <v>14281</v>
      </c>
      <c r="Q29" s="17">
        <v>13068</v>
      </c>
      <c r="R29" s="112">
        <f t="shared" si="8"/>
        <v>92</v>
      </c>
    </row>
    <row r="30" spans="1:18" ht="24" customHeight="1" x14ac:dyDescent="0.2">
      <c r="A30" s="11" t="s">
        <v>54</v>
      </c>
      <c r="B30" s="12">
        <v>111047</v>
      </c>
      <c r="C30" s="92"/>
      <c r="D30" s="13">
        <v>215</v>
      </c>
      <c r="E30" s="15">
        <v>215</v>
      </c>
      <c r="F30" s="67">
        <f t="shared" si="1"/>
        <v>100</v>
      </c>
      <c r="G30" s="66">
        <f>P30/D30%</f>
        <v>167</v>
      </c>
      <c r="H30" s="67">
        <f>Q30/E30%</f>
        <v>167</v>
      </c>
      <c r="I30" s="16"/>
      <c r="J30" s="17"/>
      <c r="K30" s="97"/>
      <c r="L30" s="103"/>
      <c r="M30" s="14"/>
      <c r="N30" s="15"/>
      <c r="O30" s="16">
        <v>215</v>
      </c>
      <c r="P30" s="17">
        <v>360</v>
      </c>
      <c r="Q30" s="17">
        <v>360</v>
      </c>
      <c r="R30" s="112">
        <f t="shared" si="8"/>
        <v>100</v>
      </c>
    </row>
    <row r="31" spans="1:18" ht="12.75" customHeight="1" x14ac:dyDescent="0.2">
      <c r="A31" s="18" t="s">
        <v>55</v>
      </c>
      <c r="B31" s="12">
        <v>111048</v>
      </c>
      <c r="C31" s="92"/>
      <c r="D31" s="13"/>
      <c r="E31" s="15"/>
      <c r="F31" s="67"/>
      <c r="G31" s="66"/>
      <c r="H31" s="67"/>
      <c r="I31" s="16"/>
      <c r="J31" s="17">
        <v>92</v>
      </c>
      <c r="K31" s="97">
        <v>92</v>
      </c>
      <c r="L31" s="103">
        <f t="shared" si="5"/>
        <v>100</v>
      </c>
      <c r="M31" s="14"/>
      <c r="N31" s="15"/>
      <c r="O31" s="16"/>
      <c r="P31" s="17"/>
      <c r="Q31" s="17"/>
      <c r="R31" s="112"/>
    </row>
    <row r="32" spans="1:18" ht="14.25" customHeight="1" x14ac:dyDescent="0.2">
      <c r="A32" s="18" t="s">
        <v>56</v>
      </c>
      <c r="B32" s="12">
        <v>111050</v>
      </c>
      <c r="C32" s="92">
        <v>54445</v>
      </c>
      <c r="D32" s="13">
        <v>54445</v>
      </c>
      <c r="E32" s="15">
        <v>54445</v>
      </c>
      <c r="F32" s="67">
        <f t="shared" si="1"/>
        <v>100</v>
      </c>
      <c r="G32" s="66">
        <f t="shared" si="2"/>
        <v>129</v>
      </c>
      <c r="H32" s="67">
        <f t="shared" si="3"/>
        <v>110</v>
      </c>
      <c r="I32" s="16">
        <v>74756</v>
      </c>
      <c r="J32" s="17">
        <v>188246</v>
      </c>
      <c r="K32" s="97">
        <v>121692</v>
      </c>
      <c r="L32" s="103">
        <f t="shared" si="5"/>
        <v>65</v>
      </c>
      <c r="M32" s="14">
        <f t="shared" ref="M32:M34" si="19">P32/J32%</f>
        <v>37</v>
      </c>
      <c r="N32" s="15">
        <f t="shared" ref="N32:N34" si="20">Q32/K32%</f>
        <v>49</v>
      </c>
      <c r="O32" s="16">
        <v>67068</v>
      </c>
      <c r="P32" s="17">
        <v>70018</v>
      </c>
      <c r="Q32" s="17">
        <v>59756</v>
      </c>
      <c r="R32" s="112">
        <f t="shared" si="8"/>
        <v>85</v>
      </c>
    </row>
    <row r="33" spans="1:18" ht="29.25" customHeight="1" x14ac:dyDescent="0.2">
      <c r="A33" s="18" t="s">
        <v>57</v>
      </c>
      <c r="B33" s="12">
        <v>111055</v>
      </c>
      <c r="C33" s="92">
        <v>1001409</v>
      </c>
      <c r="D33" s="13">
        <v>1001409</v>
      </c>
      <c r="E33" s="15">
        <v>979336</v>
      </c>
      <c r="F33" s="67">
        <f t="shared" si="1"/>
        <v>98</v>
      </c>
      <c r="G33" s="66">
        <f t="shared" si="2"/>
        <v>96</v>
      </c>
      <c r="H33" s="67">
        <f t="shared" si="3"/>
        <v>88</v>
      </c>
      <c r="I33" s="16">
        <v>1366988</v>
      </c>
      <c r="J33" s="17">
        <v>1150418</v>
      </c>
      <c r="K33" s="97">
        <v>931425</v>
      </c>
      <c r="L33" s="103">
        <f t="shared" si="5"/>
        <v>81</v>
      </c>
      <c r="M33" s="14">
        <f t="shared" si="19"/>
        <v>84</v>
      </c>
      <c r="N33" s="15">
        <f t="shared" si="20"/>
        <v>93</v>
      </c>
      <c r="O33" s="16">
        <v>962312</v>
      </c>
      <c r="P33" s="17">
        <v>962312</v>
      </c>
      <c r="Q33" s="17">
        <v>865542</v>
      </c>
      <c r="R33" s="112">
        <f t="shared" si="8"/>
        <v>90</v>
      </c>
    </row>
    <row r="34" spans="1:18" ht="29.25" customHeight="1" x14ac:dyDescent="0.2">
      <c r="A34" s="18" t="s">
        <v>58</v>
      </c>
      <c r="B34" s="12">
        <v>111070</v>
      </c>
      <c r="C34" s="92">
        <v>62107</v>
      </c>
      <c r="D34" s="13">
        <v>53094</v>
      </c>
      <c r="E34" s="15">
        <v>26857</v>
      </c>
      <c r="F34" s="67">
        <f t="shared" si="1"/>
        <v>51</v>
      </c>
      <c r="G34" s="66">
        <f t="shared" si="2"/>
        <v>590</v>
      </c>
      <c r="H34" s="67">
        <f t="shared" si="3"/>
        <v>1150</v>
      </c>
      <c r="I34" s="16">
        <v>182418</v>
      </c>
      <c r="J34" s="17">
        <v>262418</v>
      </c>
      <c r="K34" s="97">
        <v>251912</v>
      </c>
      <c r="L34" s="103">
        <f t="shared" si="5"/>
        <v>96</v>
      </c>
      <c r="M34" s="14">
        <f t="shared" si="19"/>
        <v>119</v>
      </c>
      <c r="N34" s="15">
        <f t="shared" si="20"/>
        <v>123</v>
      </c>
      <c r="O34" s="16">
        <v>127081</v>
      </c>
      <c r="P34" s="17">
        <v>313081</v>
      </c>
      <c r="Q34" s="17">
        <v>308916</v>
      </c>
      <c r="R34" s="112">
        <f t="shared" si="8"/>
        <v>99</v>
      </c>
    </row>
    <row r="35" spans="1:18" ht="25.5" hidden="1" customHeight="1" x14ac:dyDescent="0.2">
      <c r="A35" s="11"/>
      <c r="B35" s="12"/>
      <c r="C35" s="92"/>
      <c r="D35" s="13"/>
      <c r="E35" s="15"/>
      <c r="F35" s="67" t="e">
        <f t="shared" si="1"/>
        <v>#DIV/0!</v>
      </c>
      <c r="G35" s="66" t="e">
        <f t="shared" si="2"/>
        <v>#DIV/0!</v>
      </c>
      <c r="H35" s="67" t="e">
        <f t="shared" si="3"/>
        <v>#DIV/0!</v>
      </c>
      <c r="I35" s="16"/>
      <c r="J35" s="17"/>
      <c r="K35" s="97"/>
      <c r="L35" s="103" t="e">
        <f t="shared" si="5"/>
        <v>#DIV/0!</v>
      </c>
      <c r="M35" s="14"/>
      <c r="N35" s="15"/>
      <c r="O35" s="16"/>
      <c r="P35" s="17"/>
      <c r="Q35" s="17"/>
      <c r="R35" s="112" t="e">
        <f t="shared" si="8"/>
        <v>#DIV/0!</v>
      </c>
    </row>
    <row r="36" spans="1:18" ht="15" x14ac:dyDescent="0.2">
      <c r="A36" s="11" t="s">
        <v>33</v>
      </c>
      <c r="B36" s="12" t="s">
        <v>21</v>
      </c>
      <c r="C36" s="92">
        <v>2308702</v>
      </c>
      <c r="D36" s="13">
        <v>2093159</v>
      </c>
      <c r="E36" s="15"/>
      <c r="F36" s="67">
        <f t="shared" si="1"/>
        <v>0</v>
      </c>
      <c r="G36" s="66">
        <f t="shared" si="2"/>
        <v>1</v>
      </c>
      <c r="H36" s="67"/>
      <c r="I36" s="16">
        <v>2308702</v>
      </c>
      <c r="J36" s="17">
        <v>28531</v>
      </c>
      <c r="K36" s="98">
        <v>0</v>
      </c>
      <c r="L36" s="103">
        <f t="shared" si="5"/>
        <v>0</v>
      </c>
      <c r="M36" s="14">
        <f t="shared" ref="M36:M37" si="21">P36/J36%</f>
        <v>78</v>
      </c>
      <c r="N36" s="15"/>
      <c r="O36" s="16">
        <v>2308702</v>
      </c>
      <c r="P36" s="17">
        <v>22222</v>
      </c>
      <c r="Q36" s="89">
        <v>0</v>
      </c>
      <c r="R36" s="115">
        <f t="shared" si="8"/>
        <v>0</v>
      </c>
    </row>
    <row r="37" spans="1:18" ht="28.5" x14ac:dyDescent="0.2">
      <c r="A37" s="19" t="s">
        <v>22</v>
      </c>
      <c r="B37" s="20" t="s">
        <v>27</v>
      </c>
      <c r="C37" s="93">
        <f t="shared" ref="C37:E37" si="22">C38</f>
        <v>4545797</v>
      </c>
      <c r="D37" s="21">
        <f t="shared" si="22"/>
        <v>4754206</v>
      </c>
      <c r="E37" s="22">
        <f t="shared" si="22"/>
        <v>4575228</v>
      </c>
      <c r="F37" s="90">
        <f t="shared" si="1"/>
        <v>96</v>
      </c>
      <c r="G37" s="68">
        <f t="shared" si="2"/>
        <v>76</v>
      </c>
      <c r="H37" s="69">
        <f t="shared" si="3"/>
        <v>78</v>
      </c>
      <c r="I37" s="23">
        <f>I38</f>
        <v>2134747</v>
      </c>
      <c r="J37" s="24">
        <f t="shared" ref="J37:K37" si="23">J38</f>
        <v>3929173</v>
      </c>
      <c r="K37" s="99">
        <f t="shared" si="23"/>
        <v>3866423</v>
      </c>
      <c r="L37" s="104">
        <f t="shared" si="5"/>
        <v>98</v>
      </c>
      <c r="M37" s="70">
        <f t="shared" si="21"/>
        <v>92</v>
      </c>
      <c r="N37" s="85">
        <f t="shared" ref="N37" si="24">Q37/K37%</f>
        <v>93</v>
      </c>
      <c r="O37" s="23">
        <f>O38</f>
        <v>2199734</v>
      </c>
      <c r="P37" s="24">
        <f t="shared" ref="P37:Q37" si="25">P38</f>
        <v>3599568</v>
      </c>
      <c r="Q37" s="24">
        <f t="shared" si="25"/>
        <v>3576952</v>
      </c>
      <c r="R37" s="114">
        <f t="shared" si="8"/>
        <v>99</v>
      </c>
    </row>
    <row r="38" spans="1:18" ht="30" x14ac:dyDescent="0.2">
      <c r="A38" s="11" t="s">
        <v>23</v>
      </c>
      <c r="B38" s="12" t="s">
        <v>28</v>
      </c>
      <c r="C38" s="92">
        <f t="shared" ref="C38:E38" si="26">C39+C40+C41</f>
        <v>4545797</v>
      </c>
      <c r="D38" s="13">
        <f t="shared" si="26"/>
        <v>4754206</v>
      </c>
      <c r="E38" s="15">
        <f t="shared" si="26"/>
        <v>4575228</v>
      </c>
      <c r="F38" s="67">
        <f t="shared" si="1"/>
        <v>96</v>
      </c>
      <c r="G38" s="66">
        <f t="shared" si="2"/>
        <v>76</v>
      </c>
      <c r="H38" s="67">
        <f t="shared" si="3"/>
        <v>78</v>
      </c>
      <c r="I38" s="16">
        <f>I39+I40+I41</f>
        <v>2134747</v>
      </c>
      <c r="J38" s="17">
        <f t="shared" ref="J38:K38" si="27">J39+J40+J41</f>
        <v>3929173</v>
      </c>
      <c r="K38" s="97">
        <f t="shared" si="27"/>
        <v>3866423</v>
      </c>
      <c r="L38" s="103">
        <f t="shared" si="5"/>
        <v>98</v>
      </c>
      <c r="M38" s="14">
        <f>P38/J38%</f>
        <v>92</v>
      </c>
      <c r="N38" s="15">
        <f t="shared" ref="N38:N42" si="28">Q38/K38%</f>
        <v>93</v>
      </c>
      <c r="O38" s="16">
        <f>O39+O40+O41</f>
        <v>2199734</v>
      </c>
      <c r="P38" s="17">
        <f t="shared" ref="P38:Q38" si="29">P39+P40+P41</f>
        <v>3599568</v>
      </c>
      <c r="Q38" s="17">
        <f t="shared" si="29"/>
        <v>3576952</v>
      </c>
      <c r="R38" s="112">
        <f t="shared" si="8"/>
        <v>99</v>
      </c>
    </row>
    <row r="39" spans="1:18" ht="47.25" customHeight="1" x14ac:dyDescent="0.2">
      <c r="A39" s="11" t="s">
        <v>24</v>
      </c>
      <c r="B39" s="12" t="s">
        <v>29</v>
      </c>
      <c r="C39" s="92">
        <f>412557+180203</f>
        <v>592760</v>
      </c>
      <c r="D39" s="13">
        <f>368507+430710</f>
        <v>799217</v>
      </c>
      <c r="E39" s="15">
        <f>364516+344760</f>
        <v>709276</v>
      </c>
      <c r="F39" s="67">
        <f t="shared" si="1"/>
        <v>89</v>
      </c>
      <c r="G39" s="66">
        <f t="shared" si="2"/>
        <v>219</v>
      </c>
      <c r="H39" s="67">
        <f t="shared" si="3"/>
        <v>244</v>
      </c>
      <c r="I39" s="16">
        <f>412557+180203</f>
        <v>592760</v>
      </c>
      <c r="J39" s="17">
        <f>688713+556563</f>
        <v>1245276</v>
      </c>
      <c r="K39" s="97">
        <f>656510+556541</f>
        <v>1213051</v>
      </c>
      <c r="L39" s="103">
        <f t="shared" si="5"/>
        <v>97</v>
      </c>
      <c r="M39" s="14">
        <f t="shared" ref="M39:M42" si="30">P39/J39%</f>
        <v>141</v>
      </c>
      <c r="N39" s="15">
        <f t="shared" si="28"/>
        <v>143</v>
      </c>
      <c r="O39" s="16">
        <v>1357410</v>
      </c>
      <c r="P39" s="17">
        <v>1752710</v>
      </c>
      <c r="Q39" s="17">
        <v>1730690</v>
      </c>
      <c r="R39" s="112">
        <f t="shared" si="8"/>
        <v>99</v>
      </c>
    </row>
    <row r="40" spans="1:18" ht="18" customHeight="1" x14ac:dyDescent="0.2">
      <c r="A40" s="11" t="s">
        <v>25</v>
      </c>
      <c r="B40" s="12" t="s">
        <v>30</v>
      </c>
      <c r="C40" s="92">
        <v>3953037</v>
      </c>
      <c r="D40" s="13">
        <v>3872037</v>
      </c>
      <c r="E40" s="15">
        <v>3864000</v>
      </c>
      <c r="F40" s="67">
        <f t="shared" si="1"/>
        <v>100</v>
      </c>
      <c r="G40" s="66">
        <f t="shared" si="2"/>
        <v>18</v>
      </c>
      <c r="H40" s="67">
        <f t="shared" si="3"/>
        <v>18</v>
      </c>
      <c r="I40" s="16">
        <v>1460000</v>
      </c>
      <c r="J40" s="17">
        <v>2626000</v>
      </c>
      <c r="K40" s="97">
        <v>2595475</v>
      </c>
      <c r="L40" s="103">
        <f t="shared" si="5"/>
        <v>99</v>
      </c>
      <c r="M40" s="14">
        <f t="shared" si="30"/>
        <v>26</v>
      </c>
      <c r="N40" s="15">
        <f t="shared" si="28"/>
        <v>26</v>
      </c>
      <c r="O40" s="16"/>
      <c r="P40" s="17">
        <v>683322</v>
      </c>
      <c r="Q40" s="17">
        <v>682726</v>
      </c>
      <c r="R40" s="112">
        <f t="shared" si="8"/>
        <v>100</v>
      </c>
    </row>
    <row r="41" spans="1:18" ht="21.75" customHeight="1" thickBot="1" x14ac:dyDescent="0.25">
      <c r="A41" s="36" t="s">
        <v>26</v>
      </c>
      <c r="B41" s="37" t="s">
        <v>31</v>
      </c>
      <c r="C41" s="94"/>
      <c r="D41" s="39">
        <v>82952</v>
      </c>
      <c r="E41" s="51">
        <v>1952</v>
      </c>
      <c r="F41" s="72">
        <f t="shared" si="1"/>
        <v>2</v>
      </c>
      <c r="G41" s="71">
        <f t="shared" si="2"/>
        <v>1403</v>
      </c>
      <c r="H41" s="72">
        <f t="shared" si="3"/>
        <v>59607</v>
      </c>
      <c r="I41" s="52">
        <v>81987</v>
      </c>
      <c r="J41" s="42">
        <v>57897</v>
      </c>
      <c r="K41" s="100">
        <v>57897</v>
      </c>
      <c r="L41" s="116">
        <f t="shared" si="5"/>
        <v>100</v>
      </c>
      <c r="M41" s="38">
        <f t="shared" si="30"/>
        <v>2010</v>
      </c>
      <c r="N41" s="51">
        <f t="shared" si="28"/>
        <v>2010</v>
      </c>
      <c r="O41" s="52">
        <v>842324</v>
      </c>
      <c r="P41" s="42">
        <v>1163536</v>
      </c>
      <c r="Q41" s="42">
        <v>1163536</v>
      </c>
      <c r="R41" s="117">
        <f t="shared" si="8"/>
        <v>100</v>
      </c>
    </row>
    <row r="42" spans="1:18" s="30" customFormat="1" ht="16.5" customHeight="1" thickBot="1" x14ac:dyDescent="0.25">
      <c r="A42" s="25" t="s">
        <v>41</v>
      </c>
      <c r="B42" s="26"/>
      <c r="C42" s="27">
        <f>C10+C37</f>
        <v>45947146</v>
      </c>
      <c r="D42" s="28">
        <f>D10+D37</f>
        <v>45947146</v>
      </c>
      <c r="E42" s="28">
        <f>E10+E37</f>
        <v>42359505</v>
      </c>
      <c r="F42" s="78">
        <f t="shared" si="1"/>
        <v>92</v>
      </c>
      <c r="G42" s="27">
        <f t="shared" si="2"/>
        <v>98</v>
      </c>
      <c r="H42" s="29">
        <f t="shared" si="3"/>
        <v>101</v>
      </c>
      <c r="I42" s="27">
        <f>I10+I37</f>
        <v>45951013</v>
      </c>
      <c r="J42" s="28">
        <f>J10+J37</f>
        <v>45951013</v>
      </c>
      <c r="K42" s="28">
        <f>K10+K37</f>
        <v>43303587</v>
      </c>
      <c r="L42" s="128">
        <f t="shared" si="5"/>
        <v>94</v>
      </c>
      <c r="M42" s="27">
        <f t="shared" si="30"/>
        <v>98</v>
      </c>
      <c r="N42" s="28">
        <f t="shared" si="28"/>
        <v>99</v>
      </c>
      <c r="O42" s="131">
        <f>O10+O37</f>
        <v>44988598</v>
      </c>
      <c r="P42" s="44">
        <f>P10+P37</f>
        <v>44988598</v>
      </c>
      <c r="Q42" s="44">
        <f>Q10+Q37</f>
        <v>42982561</v>
      </c>
      <c r="R42" s="129">
        <f t="shared" si="8"/>
        <v>96</v>
      </c>
    </row>
    <row r="43" spans="1:18" ht="57" x14ac:dyDescent="0.2">
      <c r="A43" s="73" t="s">
        <v>40</v>
      </c>
      <c r="B43" s="32"/>
      <c r="C43" s="74"/>
      <c r="D43" s="34"/>
      <c r="E43" s="75"/>
      <c r="F43" s="67"/>
      <c r="G43" s="66"/>
      <c r="H43" s="67"/>
      <c r="I43" s="76"/>
      <c r="J43" s="77"/>
      <c r="K43" s="82"/>
      <c r="L43" s="103"/>
      <c r="M43" s="74"/>
      <c r="N43" s="86"/>
      <c r="O43" s="130"/>
      <c r="P43" s="77"/>
      <c r="Q43" s="77"/>
      <c r="R43" s="111"/>
    </row>
    <row r="44" spans="1:18" ht="30" x14ac:dyDescent="0.2">
      <c r="A44" s="31" t="s">
        <v>23</v>
      </c>
      <c r="B44" s="32" t="s">
        <v>28</v>
      </c>
      <c r="C44" s="33">
        <f t="shared" ref="C44:K44" si="31">C45</f>
        <v>400000</v>
      </c>
      <c r="D44" s="34">
        <f t="shared" si="31"/>
        <v>400000</v>
      </c>
      <c r="E44" s="35">
        <f t="shared" si="31"/>
        <v>233285</v>
      </c>
      <c r="F44" s="67">
        <f t="shared" si="1"/>
        <v>58</v>
      </c>
      <c r="G44" s="66">
        <f t="shared" si="2"/>
        <v>94</v>
      </c>
      <c r="H44" s="67">
        <f t="shared" si="3"/>
        <v>162</v>
      </c>
      <c r="I44" s="33">
        <f t="shared" si="31"/>
        <v>400000</v>
      </c>
      <c r="J44" s="34">
        <f t="shared" si="31"/>
        <v>400000</v>
      </c>
      <c r="K44" s="35">
        <f t="shared" si="31"/>
        <v>399855</v>
      </c>
      <c r="L44" s="103">
        <f t="shared" si="5"/>
        <v>100</v>
      </c>
      <c r="M44" s="14">
        <f t="shared" ref="M44:M46" si="32">P44/J44%</f>
        <v>94</v>
      </c>
      <c r="N44" s="15">
        <f t="shared" ref="N44:N46" si="33">Q44/K44%</f>
        <v>94</v>
      </c>
      <c r="O44" s="92">
        <f t="shared" ref="O44:Q44" si="34">O45</f>
        <v>377448</v>
      </c>
      <c r="P44" s="13">
        <f t="shared" si="34"/>
        <v>377448</v>
      </c>
      <c r="Q44" s="13">
        <f t="shared" si="34"/>
        <v>377448</v>
      </c>
      <c r="R44" s="112">
        <f t="shared" si="8"/>
        <v>100</v>
      </c>
    </row>
    <row r="45" spans="1:18" ht="45.75" thickBot="1" x14ac:dyDescent="0.25">
      <c r="A45" s="36" t="s">
        <v>24</v>
      </c>
      <c r="B45" s="37" t="s">
        <v>29</v>
      </c>
      <c r="C45" s="38">
        <v>400000</v>
      </c>
      <c r="D45" s="39">
        <v>400000</v>
      </c>
      <c r="E45" s="40">
        <v>233285</v>
      </c>
      <c r="F45" s="72">
        <f t="shared" si="1"/>
        <v>58</v>
      </c>
      <c r="G45" s="71">
        <f t="shared" si="2"/>
        <v>94</v>
      </c>
      <c r="H45" s="72">
        <f t="shared" si="3"/>
        <v>162</v>
      </c>
      <c r="I45" s="41">
        <v>400000</v>
      </c>
      <c r="J45" s="42">
        <v>400000</v>
      </c>
      <c r="K45" s="81">
        <v>399855</v>
      </c>
      <c r="L45" s="116">
        <f t="shared" si="5"/>
        <v>100</v>
      </c>
      <c r="M45" s="38">
        <f t="shared" si="32"/>
        <v>94</v>
      </c>
      <c r="N45" s="51">
        <f t="shared" si="33"/>
        <v>94</v>
      </c>
      <c r="O45" s="52">
        <v>377448</v>
      </c>
      <c r="P45" s="42">
        <v>377448</v>
      </c>
      <c r="Q45" s="42">
        <v>377448</v>
      </c>
      <c r="R45" s="117">
        <f t="shared" si="8"/>
        <v>100</v>
      </c>
    </row>
    <row r="46" spans="1:18" s="46" customFormat="1" ht="16.5" customHeight="1" thickBot="1" x14ac:dyDescent="0.25">
      <c r="A46" s="43" t="s">
        <v>41</v>
      </c>
      <c r="B46" s="26"/>
      <c r="C46" s="27">
        <f t="shared" ref="C46:K46" si="35">C44</f>
        <v>400000</v>
      </c>
      <c r="D46" s="44">
        <f t="shared" si="35"/>
        <v>400000</v>
      </c>
      <c r="E46" s="45">
        <f t="shared" si="35"/>
        <v>233285</v>
      </c>
      <c r="F46" s="78">
        <f t="shared" si="1"/>
        <v>58</v>
      </c>
      <c r="G46" s="27">
        <f t="shared" si="2"/>
        <v>94</v>
      </c>
      <c r="H46" s="29">
        <f t="shared" si="3"/>
        <v>162</v>
      </c>
      <c r="I46" s="27">
        <f t="shared" si="35"/>
        <v>400000</v>
      </c>
      <c r="J46" s="44">
        <f t="shared" si="35"/>
        <v>400000</v>
      </c>
      <c r="K46" s="45">
        <f t="shared" si="35"/>
        <v>399855</v>
      </c>
      <c r="L46" s="128">
        <f t="shared" si="5"/>
        <v>100</v>
      </c>
      <c r="M46" s="27">
        <f t="shared" si="32"/>
        <v>94</v>
      </c>
      <c r="N46" s="28">
        <f t="shared" si="33"/>
        <v>94</v>
      </c>
      <c r="O46" s="131">
        <f t="shared" ref="O46:Q46" si="36">O44</f>
        <v>377448</v>
      </c>
      <c r="P46" s="44">
        <f t="shared" si="36"/>
        <v>377448</v>
      </c>
      <c r="Q46" s="44">
        <f t="shared" si="36"/>
        <v>377448</v>
      </c>
      <c r="R46" s="129">
        <f t="shared" si="8"/>
        <v>100</v>
      </c>
    </row>
    <row r="47" spans="1:18" ht="30" customHeight="1" x14ac:dyDescent="0.2">
      <c r="A47" s="47" t="s">
        <v>42</v>
      </c>
      <c r="B47" s="48"/>
      <c r="C47" s="33"/>
      <c r="D47" s="34"/>
      <c r="E47" s="35"/>
      <c r="F47" s="67"/>
      <c r="G47" s="66"/>
      <c r="H47" s="67"/>
      <c r="I47" s="49"/>
      <c r="J47" s="50"/>
      <c r="K47" s="101"/>
      <c r="L47" s="103"/>
      <c r="M47" s="33"/>
      <c r="N47" s="87"/>
      <c r="O47" s="130"/>
      <c r="P47" s="77"/>
      <c r="Q47" s="77"/>
      <c r="R47" s="111"/>
    </row>
    <row r="48" spans="1:18" ht="30" x14ac:dyDescent="0.2">
      <c r="A48" s="11" t="s">
        <v>23</v>
      </c>
      <c r="B48" s="12" t="s">
        <v>28</v>
      </c>
      <c r="C48" s="38">
        <f t="shared" ref="C48:K48" si="37">SUM(C49:C51)</f>
        <v>298728</v>
      </c>
      <c r="D48" s="13">
        <f t="shared" si="37"/>
        <v>298728</v>
      </c>
      <c r="E48" s="40">
        <f t="shared" si="37"/>
        <v>98747</v>
      </c>
      <c r="F48" s="67">
        <f t="shared" si="1"/>
        <v>33</v>
      </c>
      <c r="G48" s="66">
        <f t="shared" si="2"/>
        <v>599</v>
      </c>
      <c r="H48" s="67">
        <f t="shared" si="3"/>
        <v>1811</v>
      </c>
      <c r="I48" s="38">
        <f t="shared" si="37"/>
        <v>3500000</v>
      </c>
      <c r="J48" s="13">
        <f t="shared" si="37"/>
        <v>3500000</v>
      </c>
      <c r="K48" s="40">
        <f t="shared" si="37"/>
        <v>1706905</v>
      </c>
      <c r="L48" s="103">
        <f t="shared" si="5"/>
        <v>49</v>
      </c>
      <c r="M48" s="14">
        <f>P48/J48%</f>
        <v>51</v>
      </c>
      <c r="N48" s="15">
        <f>Q48/K48%</f>
        <v>105</v>
      </c>
      <c r="O48" s="92">
        <f t="shared" ref="O48:Q48" si="38">SUM(O49:O51)</f>
        <v>1788500</v>
      </c>
      <c r="P48" s="13">
        <f t="shared" si="38"/>
        <v>1788500</v>
      </c>
      <c r="Q48" s="13">
        <f t="shared" si="38"/>
        <v>1788497</v>
      </c>
      <c r="R48" s="112">
        <f t="shared" si="8"/>
        <v>100</v>
      </c>
    </row>
    <row r="49" spans="1:18" ht="48" customHeight="1" x14ac:dyDescent="0.2">
      <c r="A49" s="11" t="s">
        <v>24</v>
      </c>
      <c r="B49" s="12" t="s">
        <v>29</v>
      </c>
      <c r="C49" s="94">
        <v>298728</v>
      </c>
      <c r="D49" s="39">
        <v>298728</v>
      </c>
      <c r="E49" s="51">
        <v>98747</v>
      </c>
      <c r="F49" s="67">
        <f t="shared" si="1"/>
        <v>33</v>
      </c>
      <c r="G49" s="66">
        <f t="shared" si="2"/>
        <v>0</v>
      </c>
      <c r="H49" s="67">
        <f t="shared" si="3"/>
        <v>0</v>
      </c>
      <c r="I49" s="52"/>
      <c r="J49" s="42"/>
      <c r="K49" s="100"/>
      <c r="L49" s="103"/>
      <c r="M49" s="14"/>
      <c r="N49" s="15"/>
      <c r="O49" s="16"/>
      <c r="P49" s="17"/>
      <c r="Q49" s="17"/>
      <c r="R49" s="112"/>
    </row>
    <row r="50" spans="1:18" ht="15.75" customHeight="1" x14ac:dyDescent="0.2">
      <c r="A50" s="11" t="s">
        <v>25</v>
      </c>
      <c r="B50" s="12" t="s">
        <v>30</v>
      </c>
      <c r="C50" s="94"/>
      <c r="D50" s="39"/>
      <c r="E50" s="51"/>
      <c r="F50" s="67"/>
      <c r="G50" s="66"/>
      <c r="H50" s="67"/>
      <c r="I50" s="52">
        <v>3500000</v>
      </c>
      <c r="J50" s="42">
        <v>3500000</v>
      </c>
      <c r="K50" s="100">
        <v>1706905</v>
      </c>
      <c r="L50" s="103">
        <f t="shared" si="5"/>
        <v>49</v>
      </c>
      <c r="M50" s="14"/>
      <c r="N50" s="15"/>
      <c r="O50" s="16">
        <v>1788500</v>
      </c>
      <c r="P50" s="17">
        <v>1788500</v>
      </c>
      <c r="Q50" s="17">
        <v>1788497</v>
      </c>
      <c r="R50" s="112">
        <f t="shared" si="8"/>
        <v>100</v>
      </c>
    </row>
    <row r="51" spans="1:18" ht="15" x14ac:dyDescent="0.2">
      <c r="A51" s="11" t="s">
        <v>26</v>
      </c>
      <c r="B51" s="12" t="s">
        <v>31</v>
      </c>
      <c r="C51" s="94"/>
      <c r="D51" s="39"/>
      <c r="E51" s="51"/>
      <c r="F51" s="67"/>
      <c r="G51" s="66"/>
      <c r="H51" s="67"/>
      <c r="I51" s="52"/>
      <c r="J51" s="42"/>
      <c r="K51" s="100"/>
      <c r="L51" s="103"/>
      <c r="M51" s="14"/>
      <c r="N51" s="15"/>
      <c r="O51" s="16"/>
      <c r="P51" s="17"/>
      <c r="Q51" s="17"/>
      <c r="R51" s="112"/>
    </row>
    <row r="52" spans="1:18" ht="30.75" thickBot="1" x14ac:dyDescent="0.25">
      <c r="A52" s="53" t="s">
        <v>39</v>
      </c>
      <c r="B52" s="54">
        <v>290000</v>
      </c>
      <c r="C52" s="95">
        <v>1500000</v>
      </c>
      <c r="D52" s="55">
        <v>1500000</v>
      </c>
      <c r="E52" s="56">
        <v>1485131</v>
      </c>
      <c r="F52" s="72">
        <f t="shared" si="1"/>
        <v>99</v>
      </c>
      <c r="G52" s="71">
        <f t="shared" si="2"/>
        <v>0</v>
      </c>
      <c r="H52" s="72">
        <f t="shared" si="3"/>
        <v>0</v>
      </c>
      <c r="I52" s="57"/>
      <c r="J52" s="58"/>
      <c r="K52" s="102"/>
      <c r="L52" s="116"/>
      <c r="M52" s="38"/>
      <c r="N52" s="51"/>
      <c r="O52" s="57"/>
      <c r="P52" s="58"/>
      <c r="Q52" s="58"/>
      <c r="R52" s="117"/>
    </row>
    <row r="53" spans="1:18" s="2" customFormat="1" ht="16.5" customHeight="1" thickBot="1" x14ac:dyDescent="0.25">
      <c r="A53" s="59" t="s">
        <v>41</v>
      </c>
      <c r="B53" s="60"/>
      <c r="C53" s="61">
        <f t="shared" ref="C53:K53" si="39">C48+C52</f>
        <v>1798728</v>
      </c>
      <c r="D53" s="62">
        <f t="shared" si="39"/>
        <v>1798728</v>
      </c>
      <c r="E53" s="63">
        <f t="shared" si="39"/>
        <v>1583878</v>
      </c>
      <c r="F53" s="78">
        <f t="shared" si="1"/>
        <v>88</v>
      </c>
      <c r="G53" s="27">
        <f t="shared" si="2"/>
        <v>99</v>
      </c>
      <c r="H53" s="29">
        <f t="shared" si="3"/>
        <v>113</v>
      </c>
      <c r="I53" s="61">
        <f t="shared" si="39"/>
        <v>3500000</v>
      </c>
      <c r="J53" s="62">
        <f t="shared" si="39"/>
        <v>3500000</v>
      </c>
      <c r="K53" s="63">
        <f t="shared" si="39"/>
        <v>1706905</v>
      </c>
      <c r="L53" s="128">
        <f t="shared" si="5"/>
        <v>49</v>
      </c>
      <c r="M53" s="64">
        <f>P53/J53%</f>
        <v>51</v>
      </c>
      <c r="N53" s="88">
        <f t="shared" ref="N53:N54" si="40">Q53/K53%</f>
        <v>105</v>
      </c>
      <c r="O53" s="61">
        <f t="shared" ref="O53:Q53" si="41">O48+O52</f>
        <v>1788500</v>
      </c>
      <c r="P53" s="62">
        <f t="shared" si="41"/>
        <v>1788500</v>
      </c>
      <c r="Q53" s="62">
        <f t="shared" si="41"/>
        <v>1788497</v>
      </c>
      <c r="R53" s="129">
        <f t="shared" si="8"/>
        <v>100</v>
      </c>
    </row>
    <row r="54" spans="1:18" s="4" customFormat="1" ht="20.25" customHeight="1" thickBot="1" x14ac:dyDescent="0.25">
      <c r="A54" s="119" t="s">
        <v>43</v>
      </c>
      <c r="B54" s="120"/>
      <c r="C54" s="121">
        <f t="shared" ref="C54:K54" si="42">C42+C46+C53</f>
        <v>48145874</v>
      </c>
      <c r="D54" s="122">
        <f t="shared" si="42"/>
        <v>48145874</v>
      </c>
      <c r="E54" s="123">
        <f t="shared" si="42"/>
        <v>44176668</v>
      </c>
      <c r="F54" s="96">
        <f t="shared" si="1"/>
        <v>92</v>
      </c>
      <c r="G54" s="124">
        <f t="shared" si="2"/>
        <v>98</v>
      </c>
      <c r="H54" s="96">
        <f t="shared" si="3"/>
        <v>102</v>
      </c>
      <c r="I54" s="121">
        <f t="shared" si="42"/>
        <v>49851013</v>
      </c>
      <c r="J54" s="122">
        <f t="shared" si="42"/>
        <v>49851013</v>
      </c>
      <c r="K54" s="123">
        <f t="shared" si="42"/>
        <v>45410347</v>
      </c>
      <c r="L54" s="118">
        <f t="shared" si="5"/>
        <v>91</v>
      </c>
      <c r="M54" s="125">
        <f t="shared" ref="M54" si="43">P54/J54%</f>
        <v>95</v>
      </c>
      <c r="N54" s="126">
        <f t="shared" si="40"/>
        <v>99</v>
      </c>
      <c r="O54" s="121">
        <f t="shared" ref="O54:Q54" si="44">O42+O46+O53</f>
        <v>47154546</v>
      </c>
      <c r="P54" s="122">
        <f t="shared" si="44"/>
        <v>47154546</v>
      </c>
      <c r="Q54" s="122">
        <f t="shared" si="44"/>
        <v>45148506</v>
      </c>
      <c r="R54" s="127">
        <f t="shared" si="8"/>
        <v>96</v>
      </c>
    </row>
  </sheetData>
  <mergeCells count="25">
    <mergeCell ref="N2:R2"/>
    <mergeCell ref="Q7:Q8"/>
    <mergeCell ref="I6:L6"/>
    <mergeCell ref="O6:R6"/>
    <mergeCell ref="K7:K8"/>
    <mergeCell ref="M7:M8"/>
    <mergeCell ref="N7:N8"/>
    <mergeCell ref="O7:O8"/>
    <mergeCell ref="P7:P8"/>
    <mergeCell ref="F7:F8"/>
    <mergeCell ref="L7:L8"/>
    <mergeCell ref="R7:R8"/>
    <mergeCell ref="A4:R4"/>
    <mergeCell ref="C7:C8"/>
    <mergeCell ref="D7:D8"/>
    <mergeCell ref="E7:E8"/>
    <mergeCell ref="G7:G8"/>
    <mergeCell ref="H7:H8"/>
    <mergeCell ref="I7:I8"/>
    <mergeCell ref="A6:A8"/>
    <mergeCell ref="B6:B8"/>
    <mergeCell ref="G6:H6"/>
    <mergeCell ref="M6:N6"/>
    <mergeCell ref="C6:F6"/>
    <mergeCell ref="J7:J8"/>
  </mergeCells>
  <pageMargins left="0.39370078740157483" right="0" top="0.39370078740157483" bottom="0" header="0.51181102362204722" footer="0.51181102362204722"/>
  <pageSetup paperSize="9" scale="57" orientation="landscape" r:id="rId1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gufeimo6</dc:creator>
  <cp:lastModifiedBy>apmf6</cp:lastModifiedBy>
  <cp:lastPrinted>2023-02-10T07:10:47Z</cp:lastPrinted>
  <dcterms:created xsi:type="dcterms:W3CDTF">2011-06-14T06:45:12Z</dcterms:created>
  <dcterms:modified xsi:type="dcterms:W3CDTF">2023-03-07T09:30:35Z</dcterms:modified>
</cp:coreProperties>
</file>