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7  п. 1208 (Б23-36) (VII)\Приложения\"/>
    </mc:Choice>
  </mc:AlternateContent>
  <bookViews>
    <workbookView xWindow="28680" yWindow="-120" windowWidth="24240" windowHeight="13140"/>
  </bookViews>
  <sheets>
    <sheet name="Приложение № 8.1 (1208)" sheetId="3" r:id="rId1"/>
  </sheets>
  <definedNames>
    <definedName name="_xlnm.Print_Titles" localSheetId="0">'Приложение № 8.1 (1208)'!$7:$8</definedName>
    <definedName name="_xlnm.Print_Area" localSheetId="0">'Приложение № 8.1 (1208)'!$A$1:$I$128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3" i="3" l="1"/>
  <c r="G113" i="3"/>
  <c r="I98" i="3"/>
  <c r="H98" i="3"/>
  <c r="G98" i="3"/>
  <c r="F98" i="3"/>
  <c r="E98" i="3"/>
  <c r="E20" i="3"/>
  <c r="D20" i="3" s="1"/>
  <c r="E19" i="3"/>
  <c r="C19" i="3"/>
  <c r="C18" i="3" s="1"/>
  <c r="C17" i="3" s="1"/>
  <c r="D127" i="3"/>
  <c r="I109" i="3"/>
  <c r="H109" i="3"/>
  <c r="G109" i="3"/>
  <c r="F109" i="3"/>
  <c r="E109" i="3"/>
  <c r="C109" i="3"/>
  <c r="D111" i="3"/>
  <c r="D104" i="3"/>
  <c r="D103" i="3"/>
  <c r="D82" i="3"/>
  <c r="D81" i="3" s="1"/>
  <c r="D71" i="3"/>
  <c r="I47" i="3"/>
  <c r="H47" i="3"/>
  <c r="G47" i="3"/>
  <c r="F47" i="3"/>
  <c r="E47" i="3"/>
  <c r="C47" i="3"/>
  <c r="D49" i="3"/>
  <c r="D48" i="3"/>
  <c r="D40" i="3"/>
  <c r="D39" i="3"/>
  <c r="D29" i="3"/>
  <c r="D30" i="3"/>
  <c r="D31" i="3"/>
  <c r="D32" i="3"/>
  <c r="D9" i="3"/>
  <c r="E42" i="3"/>
  <c r="F42" i="3"/>
  <c r="G42" i="3"/>
  <c r="H42" i="3"/>
  <c r="I42" i="3"/>
  <c r="C42" i="3"/>
  <c r="D110" i="3"/>
  <c r="D107" i="3"/>
  <c r="E59" i="3"/>
  <c r="F59" i="3"/>
  <c r="G59" i="3"/>
  <c r="H59" i="3"/>
  <c r="I59" i="3"/>
  <c r="C59" i="3"/>
  <c r="E55" i="3"/>
  <c r="F55" i="3"/>
  <c r="G55" i="3"/>
  <c r="H55" i="3"/>
  <c r="I55" i="3"/>
  <c r="C55" i="3"/>
  <c r="E27" i="3"/>
  <c r="F27" i="3"/>
  <c r="G27" i="3"/>
  <c r="H27" i="3"/>
  <c r="I27" i="3"/>
  <c r="C27" i="3"/>
  <c r="E24" i="3"/>
  <c r="F24" i="3"/>
  <c r="G24" i="3"/>
  <c r="H24" i="3"/>
  <c r="I24" i="3"/>
  <c r="C24" i="3"/>
  <c r="F18" i="3"/>
  <c r="F17" i="3" s="1"/>
  <c r="G18" i="3"/>
  <c r="G17" i="3" s="1"/>
  <c r="H18" i="3"/>
  <c r="H17" i="3" s="1"/>
  <c r="I18" i="3"/>
  <c r="I17" i="3"/>
  <c r="H81" i="3"/>
  <c r="G81" i="3"/>
  <c r="F81" i="3"/>
  <c r="E81" i="3"/>
  <c r="C81" i="3"/>
  <c r="D61" i="3"/>
  <c r="D62" i="3"/>
  <c r="D63" i="3"/>
  <c r="D64" i="3"/>
  <c r="D65" i="3"/>
  <c r="D66" i="3"/>
  <c r="D67" i="3"/>
  <c r="D68" i="3"/>
  <c r="D69" i="3"/>
  <c r="D70" i="3"/>
  <c r="D57" i="3"/>
  <c r="D58" i="3"/>
  <c r="D33" i="3"/>
  <c r="D21" i="3"/>
  <c r="D45" i="3"/>
  <c r="D46" i="3"/>
  <c r="D26" i="3"/>
  <c r="D44" i="3"/>
  <c r="I37" i="3"/>
  <c r="H37" i="3"/>
  <c r="G37" i="3"/>
  <c r="F37" i="3"/>
  <c r="E37" i="3"/>
  <c r="C37" i="3"/>
  <c r="D38" i="3"/>
  <c r="D60" i="3"/>
  <c r="D123" i="3"/>
  <c r="I122" i="3"/>
  <c r="H122" i="3"/>
  <c r="G122" i="3"/>
  <c r="F122" i="3"/>
  <c r="E122" i="3"/>
  <c r="D120" i="3"/>
  <c r="D119" i="3"/>
  <c r="D118" i="3"/>
  <c r="D117" i="3"/>
  <c r="D116" i="3"/>
  <c r="I115" i="3"/>
  <c r="H115" i="3"/>
  <c r="G115" i="3"/>
  <c r="F115" i="3"/>
  <c r="E115" i="3"/>
  <c r="D113" i="3"/>
  <c r="D105" i="3"/>
  <c r="D102" i="3"/>
  <c r="D101" i="3"/>
  <c r="D100" i="3"/>
  <c r="D99" i="3"/>
  <c r="C98" i="3"/>
  <c r="C84" i="3" s="1"/>
  <c r="D96" i="3"/>
  <c r="D95" i="3"/>
  <c r="I94" i="3"/>
  <c r="H94" i="3"/>
  <c r="G94" i="3"/>
  <c r="F94" i="3"/>
  <c r="E94" i="3"/>
  <c r="C94" i="3"/>
  <c r="D92" i="3"/>
  <c r="I91" i="3"/>
  <c r="H91" i="3"/>
  <c r="G91" i="3"/>
  <c r="F91" i="3"/>
  <c r="E91" i="3"/>
  <c r="D89" i="3"/>
  <c r="I88" i="3"/>
  <c r="H88" i="3"/>
  <c r="H86" i="3" s="1"/>
  <c r="G88" i="3"/>
  <c r="F88" i="3"/>
  <c r="E88" i="3"/>
  <c r="D87" i="3"/>
  <c r="D85" i="3"/>
  <c r="D79" i="3"/>
  <c r="D78" i="3"/>
  <c r="I77" i="3"/>
  <c r="H77" i="3"/>
  <c r="G77" i="3"/>
  <c r="F77" i="3"/>
  <c r="F73" i="3" s="1"/>
  <c r="E77" i="3"/>
  <c r="C77" i="3"/>
  <c r="D75" i="3"/>
  <c r="D74" i="3" s="1"/>
  <c r="I74" i="3"/>
  <c r="H74" i="3"/>
  <c r="G74" i="3"/>
  <c r="F74" i="3"/>
  <c r="E74" i="3"/>
  <c r="C74" i="3"/>
  <c r="C73" i="3" s="1"/>
  <c r="D56" i="3"/>
  <c r="I52" i="3"/>
  <c r="H52" i="3"/>
  <c r="H51" i="3" s="1"/>
  <c r="G52" i="3"/>
  <c r="F52" i="3"/>
  <c r="E52" i="3"/>
  <c r="C52" i="3"/>
  <c r="D43" i="3"/>
  <c r="D41" i="3"/>
  <c r="D28" i="3"/>
  <c r="D25" i="3"/>
  <c r="D24" i="3" s="1"/>
  <c r="D53" i="3"/>
  <c r="D54" i="3"/>
  <c r="D12" i="3"/>
  <c r="D125" i="3"/>
  <c r="I81" i="3"/>
  <c r="E36" i="3"/>
  <c r="D19" i="3"/>
  <c r="E86" i="3" l="1"/>
  <c r="E84" i="3" s="1"/>
  <c r="D47" i="3"/>
  <c r="G36" i="3"/>
  <c r="I36" i="3"/>
  <c r="G23" i="3"/>
  <c r="D18" i="3"/>
  <c r="D17" i="3" s="1"/>
  <c r="D27" i="3"/>
  <c r="D23" i="3" s="1"/>
  <c r="E51" i="3"/>
  <c r="E35" i="3" s="1"/>
  <c r="D55" i="3"/>
  <c r="E73" i="3"/>
  <c r="D122" i="3"/>
  <c r="F36" i="3"/>
  <c r="I86" i="3"/>
  <c r="I84" i="3" s="1"/>
  <c r="G86" i="3"/>
  <c r="G84" i="3" s="1"/>
  <c r="C23" i="3"/>
  <c r="F23" i="3"/>
  <c r="I73" i="3"/>
  <c r="H84" i="3"/>
  <c r="D98" i="3"/>
  <c r="C51" i="3"/>
  <c r="C35" i="3" s="1"/>
  <c r="C15" i="3" s="1"/>
  <c r="C36" i="3"/>
  <c r="I23" i="3"/>
  <c r="E23" i="3"/>
  <c r="I51" i="3"/>
  <c r="D115" i="3"/>
  <c r="F51" i="3"/>
  <c r="H73" i="3"/>
  <c r="F86" i="3"/>
  <c r="D86" i="3" s="1"/>
  <c r="H36" i="3"/>
  <c r="H23" i="3"/>
  <c r="D109" i="3"/>
  <c r="E18" i="3"/>
  <c r="E17" i="3" s="1"/>
  <c r="D77" i="3"/>
  <c r="D73" i="3" s="1"/>
  <c r="G51" i="3"/>
  <c r="D91" i="3"/>
  <c r="D88" i="3"/>
  <c r="D52" i="3"/>
  <c r="D37" i="3"/>
  <c r="D42" i="3"/>
  <c r="G73" i="3"/>
  <c r="D94" i="3"/>
  <c r="D59" i="3"/>
  <c r="D36" i="3"/>
  <c r="G35" i="3" l="1"/>
  <c r="G15" i="3" s="1"/>
  <c r="G128" i="3" s="1"/>
  <c r="F84" i="3"/>
  <c r="D84" i="3" s="1"/>
  <c r="I35" i="3"/>
  <c r="I15" i="3" s="1"/>
  <c r="I128" i="3" s="1"/>
  <c r="F35" i="3"/>
  <c r="F15" i="3" s="1"/>
  <c r="F128" i="3" s="1"/>
  <c r="D51" i="3"/>
  <c r="E15" i="3"/>
  <c r="E128" i="3" s="1"/>
  <c r="D128" i="3" s="1"/>
  <c r="H35" i="3"/>
  <c r="H15" i="3" s="1"/>
  <c r="H128" i="3" s="1"/>
  <c r="D15" i="3" l="1"/>
  <c r="D35" i="3"/>
</calcChain>
</file>

<file path=xl/sharedStrings.xml><?xml version="1.0" encoding="utf-8"?>
<sst xmlns="http://schemas.openxmlformats.org/spreadsheetml/2006/main" count="210" uniqueCount="134">
  <si>
    <t>№ п/п</t>
  </si>
  <si>
    <t>Статьи расходов</t>
  </si>
  <si>
    <t>РАСХОДЫ,  в т.ч.:</t>
  </si>
  <si>
    <t xml:space="preserve"> </t>
  </si>
  <si>
    <t>Ремонт дорог и дорожный сервис:</t>
  </si>
  <si>
    <t>КАПИТАЛЬНЫЙ   РЕМОНТ</t>
  </si>
  <si>
    <t>СРЕДНИЙ  РЕМОНТ</t>
  </si>
  <si>
    <t>а)</t>
  </si>
  <si>
    <t>б)</t>
  </si>
  <si>
    <t>в)</t>
  </si>
  <si>
    <t>г)</t>
  </si>
  <si>
    <t>1)</t>
  </si>
  <si>
    <t>Объемы работ, кв.м</t>
  </si>
  <si>
    <t>Организация и функционирование уличного освещения</t>
  </si>
  <si>
    <t>Развитие производственных баз</t>
  </si>
  <si>
    <t>ДОХОДЫ, в т.ч.:</t>
  </si>
  <si>
    <t xml:space="preserve">ВСЕГО РАСХОДОВ </t>
  </si>
  <si>
    <t>Содержание дорог общего пользования</t>
  </si>
  <si>
    <t>2)</t>
  </si>
  <si>
    <t>Рыбницкий район и                              г. Рыбница</t>
  </si>
  <si>
    <t>Каменский район и                               г. Каменка</t>
  </si>
  <si>
    <t>ремонт гравийных и щебеночных покрытий</t>
  </si>
  <si>
    <t>В том числе по районам,   руб.</t>
  </si>
  <si>
    <t xml:space="preserve">технические средства регулирования дорожного движения </t>
  </si>
  <si>
    <t>Проектные работы</t>
  </si>
  <si>
    <t>ремонт тротуаров</t>
  </si>
  <si>
    <t>работы по обеспечению безопасности дорожного движения, в т. ч.:</t>
  </si>
  <si>
    <t>к Закону Приднестровской Молдавской Республики</t>
  </si>
  <si>
    <t>д)</t>
  </si>
  <si>
    <t>Слободзей-     ский район и                          г. Слободзея</t>
  </si>
  <si>
    <t>1.</t>
  </si>
  <si>
    <t>2.</t>
  </si>
  <si>
    <t>3.</t>
  </si>
  <si>
    <t>4.</t>
  </si>
  <si>
    <t>СТРОИТЕЛЬСТВО, РЕКОНСТРУКЦИЯ</t>
  </si>
  <si>
    <t>местные автодороги</t>
  </si>
  <si>
    <t>магистральные автодороги</t>
  </si>
  <si>
    <t>республиканске автодороги</t>
  </si>
  <si>
    <t>республиканские автодороги</t>
  </si>
  <si>
    <t>модернизация и реконструкция дорожных знаков (шт.)</t>
  </si>
  <si>
    <t>установка технических средств регулирования дорожного движения</t>
  </si>
  <si>
    <t>Ликвидация аварийных ситуаций</t>
  </si>
  <si>
    <t>3)</t>
  </si>
  <si>
    <t>искусственные сооружения</t>
  </si>
  <si>
    <t>укрепление обочин</t>
  </si>
  <si>
    <t>реконструкция и строительство новых остановочных пунктов, шт.</t>
  </si>
  <si>
    <t>е)</t>
  </si>
  <si>
    <t>ж)</t>
  </si>
  <si>
    <t>з)</t>
  </si>
  <si>
    <t xml:space="preserve">  "О республиканском бюджете на 2023 год"</t>
  </si>
  <si>
    <t>Субсидии республиканского бюджета на 2023 год</t>
  </si>
  <si>
    <t>ремонт асфальтобетонных покрытий</t>
  </si>
  <si>
    <t>и)</t>
  </si>
  <si>
    <t>к)</t>
  </si>
  <si>
    <t>л)</t>
  </si>
  <si>
    <t>м)</t>
  </si>
  <si>
    <t>ремонт производственной базы</t>
  </si>
  <si>
    <t>4)</t>
  </si>
  <si>
    <t>5)</t>
  </si>
  <si>
    <t>I.</t>
  </si>
  <si>
    <t>II.</t>
  </si>
  <si>
    <t>III.</t>
  </si>
  <si>
    <t>IV.</t>
  </si>
  <si>
    <t>V.</t>
  </si>
  <si>
    <t>VI.</t>
  </si>
  <si>
    <t>5.</t>
  </si>
  <si>
    <t>Григориопольский ДЭУ (с. Ташлык, г. Григориополь)</t>
  </si>
  <si>
    <t>Дубос-            сарский район и                              г. Дубоссары</t>
  </si>
  <si>
    <t>Проект пешеходного моста через р. Каменку</t>
  </si>
  <si>
    <t>6)</t>
  </si>
  <si>
    <t>VII.</t>
  </si>
  <si>
    <t>Остатки средств Дорожного фонда по состоянию на 01.01.2023 г. на счетах местных бюджетов городов и районов</t>
  </si>
  <si>
    <t>автоподъезд к с. Нововладимировка, км 0-3,8</t>
  </si>
  <si>
    <t>Тирасполь – Незавертайловка, км 28-35</t>
  </si>
  <si>
    <t>граница Республики Молдова – Глиное – Первомайск</t>
  </si>
  <si>
    <t>Гидирим – Воронково – гр. Украины, км 12-13</t>
  </si>
  <si>
    <t>Победа – Красная Бессарабия, км 6,63-7,2 (перевод гравийного и разрушенного асфальтобетонного покрытия в цементобетонное)</t>
  </si>
  <si>
    <t>(Волгоград – Кишинев) – Н. Комиссаровка,                                                   км 10-11 (перевод гравийно-щебеночного покрытия в цементобетонное)</t>
  </si>
  <si>
    <t>Рыбница – Андреевка, км 8-9 (перевод гравийно-щебеночного покрытия в асфальтобетонное)</t>
  </si>
  <si>
    <t>Рашково – Янтарное – Катериновка (перевод гравийно-щебеночного покрытия в асфальтобетонное)</t>
  </si>
  <si>
    <t>Каменка – Кузьмин – Окница (перевод гравийно-щебеночного покрытия в асфальтобетонное)</t>
  </si>
  <si>
    <t>Тирасполь – Каменка, км 11-23 (выборочно)</t>
  </si>
  <si>
    <t>Тирасполь – Каменка, км 38+500-39+500 (выборочно)</t>
  </si>
  <si>
    <t>Тирасполь – Каменка, км 72-73 (выборочно)</t>
  </si>
  <si>
    <t>с. Бычок – пос. Первомайск (Брест – Кишинев – Одесса), км 8-10</t>
  </si>
  <si>
    <t>Тирасполь – Бендеры, км 16-21</t>
  </si>
  <si>
    <t>а/д (Тирасполь – Каменка) – Спея – Бычок – Парканы, км 30-36 (выборочно)</t>
  </si>
  <si>
    <t>а/д Бендеры – Кицканы – Копанка (выборочно)</t>
  </si>
  <si>
    <t>Григориополь – Карманово – гр. Украины,                                                      км 1-1+500 (выборочно)</t>
  </si>
  <si>
    <t>Тирасполь – Каменка, км 88-143 (выборочно)</t>
  </si>
  <si>
    <t>Тирасполь – Каменка, км 144-168 (выборочно)</t>
  </si>
  <si>
    <t xml:space="preserve">Рыбница – Броштяны – гр. Украины, км 0-34 (выборочно) </t>
  </si>
  <si>
    <t>Гидирим – Воронково – гр. Украины, км 0-8 (выборочно)</t>
  </si>
  <si>
    <t>Каменка – Хрустовая – гр. Украины (выборочно)</t>
  </si>
  <si>
    <t>Григориополь – Шипка – Карманово – Котовка (выборочно)</t>
  </si>
  <si>
    <t>Каменка – Красный Октябрь, км 0-2</t>
  </si>
  <si>
    <t>Хрустовая – Ротар – Соколовка</t>
  </si>
  <si>
    <t>(Тирасполь – Каменка) – Б. Молокиш – Гараба (выборочно)</t>
  </si>
  <si>
    <t>Рыбница – Андреевка по с. Пыкалово</t>
  </si>
  <si>
    <t>Красненькое – М. Молокиш – Вадатурково – Белочи – Строенцы (выборочно)</t>
  </si>
  <si>
    <t>(Тирасполь – Каменка) – Жура – Бутучаны,                                         км 0-5 (выборочно)</t>
  </si>
  <si>
    <t>Рыбница – М. Ульма, км 3-4</t>
  </si>
  <si>
    <t>Ивановка – Кодыма, км 0-5 (выборочно)</t>
  </si>
  <si>
    <t>Воронково – Мокра</t>
  </si>
  <si>
    <t>(Рыбница – Броштяны – гр. Украины) – Ержово</t>
  </si>
  <si>
    <t>Григориополь – Карманово – гр. Украины (выборочно)</t>
  </si>
  <si>
    <t>Бутор – Виноградное – Малаешты – Красногорка, км 17-20 (выборочно)</t>
  </si>
  <si>
    <t>Грушка – Фрунзовка</t>
  </si>
  <si>
    <t xml:space="preserve">Тирасполь – Каменка, км 123-124    </t>
  </si>
  <si>
    <t>Тирасполь – Каменка, км 161 (выборочно)</t>
  </si>
  <si>
    <t>Тирасполь – Каменка, км 168 (выборочно)</t>
  </si>
  <si>
    <t>Каменка – Хрустовая, г. Каменка, км 0-1</t>
  </si>
  <si>
    <t>Слободзея – пристань р. Днестр (г. Слободзея, ул. 50 лет Октября от ул. Димитрова до                                                            ул. Ленина, нечетная сторона)</t>
  </si>
  <si>
    <t>Гояны – Дубово – Н. Гояны, по с. Дубово</t>
  </si>
  <si>
    <t>Гояны – Дубово – Н. Гояны</t>
  </si>
  <si>
    <t xml:space="preserve">Дубоссарский ДЭУ (а/д Тирасполь – Каменка, в т. ч. обход г. Дубоссары),  а/д Волгоград – Кишинев, местные автодороги  </t>
  </si>
  <si>
    <t>Дубоссары – Кочиеры – Роги, км 11-13+600 (перевод гравийно-щебеночного покрытия в цементобетонное)</t>
  </si>
  <si>
    <t>Владимировка – Фрунзе – Н. Котовск, км 0-11 (выборочно)</t>
  </si>
  <si>
    <t>Владимировка – Никольское, км 0-5 (выборочно)</t>
  </si>
  <si>
    <t>Рыбницкое ДЭСУ (а/д Тирасполь – Каменка, Рыбница – Броштяны – гр. Украины, в т. ч. обход г. Рыбницы, местные автодороги)</t>
  </si>
  <si>
    <t>Погашение кредиторской задолжености по актам выполненых работ за декабрь 2022 г. согласно договору от 17.01.2022 г. № 22/02Д/Р на содержание автомобильных дорог, находящихся в государственной собственности</t>
  </si>
  <si>
    <t>строительство развязки с круговым движением и благоустройство центральной части круговой развязки на  а/д Тирасполь – Бендеры у ресторана "Фоишор", в том числе устройство  освещения и проектные работы</t>
  </si>
  <si>
    <r>
      <t xml:space="preserve">разметка проезжей части </t>
    </r>
    <r>
      <rPr>
        <sz val="10"/>
        <color theme="1"/>
        <rFont val="Times New Roman"/>
        <family val="1"/>
        <charset val="204"/>
      </rPr>
      <t>(км линии)</t>
    </r>
  </si>
  <si>
    <t>Программа развития дорожной отрасли по автомобильным дорогам  общего пользования, находящимся в государственной собственности, на 2023 год</t>
  </si>
  <si>
    <r>
      <t>республиканские дороги</t>
    </r>
    <r>
      <rPr>
        <b/>
        <sz val="10"/>
        <color rgb="FF00B0F0"/>
        <rFont val="Times New Roman"/>
        <family val="1"/>
        <charset val="204"/>
      </rPr>
      <t>:</t>
    </r>
  </si>
  <si>
    <r>
      <t>поверхностная обработка, устранение неровностей покрытия</t>
    </r>
    <r>
      <rPr>
        <b/>
        <sz val="10"/>
        <color rgb="FF00B0F0"/>
        <rFont val="Times New Roman"/>
        <family val="1"/>
        <charset val="204"/>
      </rPr>
      <t>:</t>
    </r>
  </si>
  <si>
    <t>".</t>
  </si>
  <si>
    <t>Приложение № 8.1</t>
  </si>
  <si>
    <t>ИТОГО по автомобильным дорогам гос. собственности,  руб.</t>
  </si>
  <si>
    <t>Григориопольский район и                               г. Григориополь</t>
  </si>
  <si>
    <t>строительство пешеходного моста через р. Каменку</t>
  </si>
  <si>
    <t>Тирасполь – Каменка,  ул. Свердлова, г. Дубоссары</t>
  </si>
  <si>
    <t>в т. ч. Слободзейское ДЭСУ (г. Слободзея, с. Карагаш, с. Суклея, с. Глиное, с. Коротное,  пос. Первомайск, с. Парканы, с. Малаешты)</t>
  </si>
  <si>
    <t>устройство уличного освещения в с. Незавертайловка                          (ул. Кирова, ул. Ленина,  ул. К. Маркса, ул. Жукова) и                                     с. Коротное (ул. Советская) в части выполнения работ по монтажу осветительных приборов уличного  освещения  (включая стоимость материалов), в том числе проектные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</si>
</sst>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-;\-* #,##0.00\ _L_-;_-* &quot;-&quot;??\ _L_-;_-@_-"/>
    <numFmt numFmtId="165" formatCode="#,##0.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4" fillId="0" borderId="1" xfId="1" applyNumberFormat="1" applyFont="1" applyFill="1" applyBorder="1" applyAlignment="1">
      <alignment horizontal="left" vertical="center" wrapText="1"/>
    </xf>
    <xf numFmtId="3" fontId="4" fillId="0" borderId="1" xfId="2" applyNumberFormat="1" applyFont="1" applyFill="1" applyBorder="1" applyAlignment="1">
      <alignment horizontal="right" vertical="center"/>
    </xf>
    <xf numFmtId="3" fontId="4" fillId="0" borderId="1" xfId="2" applyNumberFormat="1" applyFont="1" applyFill="1" applyBorder="1" applyAlignment="1" applyProtection="1">
      <alignment horizontal="right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5" fillId="0" borderId="1" xfId="1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3" fontId="7" fillId="0" borderId="0" xfId="0" applyNumberFormat="1" applyFont="1" applyFill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view="pageBreakPreview" zoomScale="75" zoomScaleNormal="100" zoomScaleSheetLayoutView="75" workbookViewId="0">
      <selection sqref="A1:XFD6"/>
    </sheetView>
  </sheetViews>
  <sheetFormatPr defaultColWidth="8.6640625" defaultRowHeight="13.2" x14ac:dyDescent="0.25"/>
  <cols>
    <col min="1" max="1" width="5.88671875" style="1" bestFit="1" customWidth="1"/>
    <col min="2" max="2" width="50.77734375" style="3" customWidth="1"/>
    <col min="3" max="3" width="12" style="1" customWidth="1"/>
    <col min="4" max="4" width="16.88671875" style="2" customWidth="1"/>
    <col min="5" max="5" width="12.5546875" style="1" customWidth="1"/>
    <col min="6" max="6" width="21.44140625" style="1" customWidth="1"/>
    <col min="7" max="7" width="15.6640625" style="1" customWidth="1"/>
    <col min="8" max="8" width="12.21875" style="1" customWidth="1"/>
    <col min="9" max="9" width="13.44140625" style="1" customWidth="1"/>
    <col min="10" max="10" width="8.6640625" style="1" customWidth="1"/>
    <col min="11" max="16384" width="8.6640625" style="1"/>
  </cols>
  <sheetData>
    <row r="1" spans="1:16" s="24" customFormat="1" x14ac:dyDescent="0.25">
      <c r="A1" s="38" t="s">
        <v>127</v>
      </c>
      <c r="B1" s="38"/>
      <c r="C1" s="38"/>
      <c r="D1" s="38"/>
      <c r="E1" s="38"/>
      <c r="F1" s="38"/>
      <c r="G1" s="38"/>
      <c r="H1" s="38"/>
      <c r="I1" s="38"/>
    </row>
    <row r="2" spans="1:16" s="24" customForma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</row>
    <row r="3" spans="1:16" s="24" customFormat="1" x14ac:dyDescent="0.25">
      <c r="A3" s="38" t="s">
        <v>49</v>
      </c>
      <c r="B3" s="38"/>
      <c r="C3" s="38"/>
      <c r="D3" s="38"/>
      <c r="E3" s="38"/>
      <c r="F3" s="38"/>
      <c r="G3" s="38"/>
      <c r="H3" s="38"/>
      <c r="I3" s="38"/>
    </row>
    <row r="4" spans="1:16" s="24" customFormat="1" ht="10.199999999999999" x14ac:dyDescent="0.25">
      <c r="A4" s="27"/>
      <c r="B4" s="26"/>
      <c r="D4" s="25"/>
    </row>
    <row r="5" spans="1:16" ht="40.5" customHeight="1" x14ac:dyDescent="0.25">
      <c r="A5" s="39" t="s">
        <v>123</v>
      </c>
      <c r="B5" s="39"/>
      <c r="C5" s="39"/>
      <c r="D5" s="39"/>
      <c r="E5" s="39"/>
      <c r="F5" s="39"/>
      <c r="G5" s="39"/>
      <c r="H5" s="39"/>
      <c r="I5" s="39"/>
      <c r="K5" s="4"/>
      <c r="L5" s="4"/>
      <c r="M5" s="4"/>
      <c r="N5" s="4"/>
      <c r="O5" s="4"/>
      <c r="P5" s="4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K6" s="4"/>
      <c r="L6" s="4"/>
      <c r="M6" s="4"/>
      <c r="N6" s="4"/>
      <c r="O6" s="4"/>
      <c r="P6" s="4"/>
    </row>
    <row r="7" spans="1:16" ht="15.75" customHeight="1" x14ac:dyDescent="0.25">
      <c r="A7" s="36" t="s">
        <v>0</v>
      </c>
      <c r="B7" s="36" t="s">
        <v>1</v>
      </c>
      <c r="C7" s="36" t="s">
        <v>12</v>
      </c>
      <c r="D7" s="37" t="s">
        <v>128</v>
      </c>
      <c r="E7" s="37" t="s">
        <v>22</v>
      </c>
      <c r="F7" s="37"/>
      <c r="G7" s="37"/>
      <c r="H7" s="37"/>
      <c r="I7" s="37"/>
      <c r="K7" s="4"/>
      <c r="L7" s="4"/>
      <c r="M7" s="4"/>
      <c r="N7" s="4"/>
      <c r="O7" s="4"/>
      <c r="P7" s="4"/>
    </row>
    <row r="8" spans="1:16" ht="60.75" customHeight="1" x14ac:dyDescent="0.25">
      <c r="A8" s="36"/>
      <c r="B8" s="36"/>
      <c r="C8" s="36"/>
      <c r="D8" s="37"/>
      <c r="E8" s="28" t="s">
        <v>29</v>
      </c>
      <c r="F8" s="28" t="s">
        <v>129</v>
      </c>
      <c r="G8" s="28" t="s">
        <v>67</v>
      </c>
      <c r="H8" s="28" t="s">
        <v>19</v>
      </c>
      <c r="I8" s="28" t="s">
        <v>20</v>
      </c>
      <c r="K8" s="4"/>
      <c r="L8" s="4"/>
      <c r="M8" s="4"/>
      <c r="N8" s="4"/>
      <c r="O8" s="4"/>
      <c r="P8" s="4"/>
    </row>
    <row r="9" spans="1:16" ht="39.6" x14ac:dyDescent="0.25">
      <c r="A9" s="29"/>
      <c r="B9" s="7" t="s">
        <v>71</v>
      </c>
      <c r="C9" s="10"/>
      <c r="D9" s="30">
        <f>SUM(E9:I9)</f>
        <v>1469151</v>
      </c>
      <c r="E9" s="30">
        <v>43581</v>
      </c>
      <c r="F9" s="30">
        <v>80174</v>
      </c>
      <c r="G9" s="30">
        <v>85208</v>
      </c>
      <c r="H9" s="30">
        <v>15490</v>
      </c>
      <c r="I9" s="30">
        <v>1244698</v>
      </c>
      <c r="J9" s="6"/>
      <c r="K9" s="4"/>
      <c r="L9" s="4"/>
      <c r="M9" s="4"/>
      <c r="N9" s="4"/>
      <c r="O9" s="4"/>
      <c r="P9" s="4"/>
    </row>
    <row r="10" spans="1:16" x14ac:dyDescent="0.25">
      <c r="A10" s="31"/>
      <c r="B10" s="7"/>
      <c r="C10" s="8"/>
      <c r="D10" s="9"/>
      <c r="E10" s="8"/>
      <c r="F10" s="8"/>
      <c r="G10" s="8"/>
      <c r="H10" s="8"/>
      <c r="I10" s="8"/>
      <c r="K10" s="4"/>
      <c r="L10" s="4"/>
      <c r="M10" s="4"/>
      <c r="N10" s="4"/>
      <c r="O10" s="4"/>
      <c r="P10" s="4"/>
    </row>
    <row r="11" spans="1:16" x14ac:dyDescent="0.25">
      <c r="A11" s="29"/>
      <c r="B11" s="7" t="s">
        <v>15</v>
      </c>
      <c r="C11" s="10"/>
      <c r="D11" s="11"/>
      <c r="E11" s="11"/>
      <c r="F11" s="11"/>
      <c r="G11" s="11"/>
      <c r="H11" s="11"/>
      <c r="I11" s="11"/>
      <c r="K11" s="4"/>
      <c r="L11" s="4"/>
      <c r="M11" s="4"/>
      <c r="N11" s="4"/>
      <c r="O11" s="4"/>
      <c r="P11" s="4"/>
    </row>
    <row r="12" spans="1:16" x14ac:dyDescent="0.25">
      <c r="A12" s="31" t="s">
        <v>59</v>
      </c>
      <c r="B12" s="7" t="s">
        <v>50</v>
      </c>
      <c r="C12" s="8"/>
      <c r="D12" s="9">
        <f>SUM(E12:I12)</f>
        <v>86229066</v>
      </c>
      <c r="E12" s="8">
        <v>26143332</v>
      </c>
      <c r="F12" s="8">
        <v>12220284</v>
      </c>
      <c r="G12" s="8">
        <v>14515965</v>
      </c>
      <c r="H12" s="8">
        <v>20368880</v>
      </c>
      <c r="I12" s="8">
        <v>12980605</v>
      </c>
      <c r="K12" s="4"/>
      <c r="L12" s="4"/>
      <c r="M12" s="4"/>
      <c r="N12" s="4"/>
      <c r="O12" s="4"/>
      <c r="P12" s="4"/>
    </row>
    <row r="13" spans="1:16" x14ac:dyDescent="0.25">
      <c r="A13" s="29"/>
      <c r="B13" s="7"/>
      <c r="C13" s="12"/>
      <c r="D13" s="8"/>
      <c r="E13" s="8"/>
      <c r="F13" s="8"/>
      <c r="G13" s="8"/>
      <c r="H13" s="8"/>
      <c r="I13" s="12"/>
      <c r="K13" s="4"/>
      <c r="L13" s="4"/>
      <c r="M13" s="4"/>
      <c r="N13" s="4"/>
      <c r="O13" s="4"/>
      <c r="P13" s="4"/>
    </row>
    <row r="14" spans="1:16" x14ac:dyDescent="0.25">
      <c r="A14" s="32"/>
      <c r="B14" s="13" t="s">
        <v>2</v>
      </c>
      <c r="C14" s="12" t="s">
        <v>3</v>
      </c>
      <c r="D14" s="12"/>
      <c r="E14" s="12"/>
      <c r="F14" s="12"/>
      <c r="G14" s="12"/>
      <c r="H14" s="12"/>
      <c r="I14" s="12"/>
      <c r="K14" s="4"/>
      <c r="L14" s="4"/>
      <c r="M14" s="4"/>
      <c r="N14" s="4"/>
      <c r="O14" s="4"/>
      <c r="P14" s="4"/>
    </row>
    <row r="15" spans="1:16" x14ac:dyDescent="0.25">
      <c r="A15" s="33" t="s">
        <v>59</v>
      </c>
      <c r="B15" s="7" t="s">
        <v>4</v>
      </c>
      <c r="C15" s="8">
        <f>C23+C35+C17</f>
        <v>100243</v>
      </c>
      <c r="D15" s="8">
        <f>SUM(E15:I15)</f>
        <v>50511165</v>
      </c>
      <c r="E15" s="8">
        <f>E23+E35+E17</f>
        <v>13505000</v>
      </c>
      <c r="F15" s="8">
        <f>F23+F35+F17</f>
        <v>6432500</v>
      </c>
      <c r="G15" s="8">
        <f>G23+G35+G17</f>
        <v>8554846</v>
      </c>
      <c r="H15" s="8">
        <f>H23+H35+H17</f>
        <v>11891850</v>
      </c>
      <c r="I15" s="8">
        <f>I23+I35+I17</f>
        <v>10126969</v>
      </c>
      <c r="K15" s="4"/>
      <c r="L15" s="4"/>
      <c r="M15" s="4"/>
      <c r="N15" s="4"/>
      <c r="O15" s="4"/>
      <c r="P15" s="4"/>
    </row>
    <row r="16" spans="1:16" x14ac:dyDescent="0.25">
      <c r="A16" s="33"/>
      <c r="B16" s="7"/>
      <c r="C16" s="8"/>
      <c r="D16" s="8"/>
      <c r="E16" s="8"/>
      <c r="F16" s="8"/>
      <c r="G16" s="8"/>
      <c r="H16" s="8"/>
      <c r="I16" s="8"/>
      <c r="K16" s="4"/>
      <c r="L16" s="4"/>
      <c r="M16" s="4"/>
      <c r="N16" s="4"/>
      <c r="O16" s="4"/>
      <c r="P16" s="4"/>
    </row>
    <row r="17" spans="1:16" x14ac:dyDescent="0.25">
      <c r="A17" s="33" t="s">
        <v>30</v>
      </c>
      <c r="B17" s="7" t="s">
        <v>34</v>
      </c>
      <c r="C17" s="8">
        <f>C18</f>
        <v>964</v>
      </c>
      <c r="D17" s="8">
        <f t="shared" ref="D17:I17" si="0">D18</f>
        <v>1870000</v>
      </c>
      <c r="E17" s="8">
        <f t="shared" si="0"/>
        <v>1700000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170000</v>
      </c>
      <c r="K17" s="4"/>
      <c r="L17" s="4"/>
      <c r="M17" s="4"/>
      <c r="N17" s="4"/>
      <c r="O17" s="4"/>
      <c r="P17" s="4"/>
    </row>
    <row r="18" spans="1:16" x14ac:dyDescent="0.25">
      <c r="A18" s="33" t="s">
        <v>7</v>
      </c>
      <c r="B18" s="7" t="s">
        <v>38</v>
      </c>
      <c r="C18" s="8">
        <f t="shared" ref="C18:I18" si="1">SUM(C19:C21)</f>
        <v>964</v>
      </c>
      <c r="D18" s="8">
        <f t="shared" si="1"/>
        <v>1870000</v>
      </c>
      <c r="E18" s="8">
        <f t="shared" si="1"/>
        <v>1700000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170000</v>
      </c>
      <c r="K18" s="4"/>
      <c r="L18" s="4"/>
      <c r="M18" s="4"/>
      <c r="N18" s="4"/>
      <c r="O18" s="4"/>
      <c r="P18" s="4"/>
    </row>
    <row r="19" spans="1:16" x14ac:dyDescent="0.25">
      <c r="A19" s="34" t="s">
        <v>11</v>
      </c>
      <c r="B19" s="14" t="s">
        <v>73</v>
      </c>
      <c r="C19" s="12">
        <f>1270-306</f>
        <v>964</v>
      </c>
      <c r="D19" s="12">
        <f>E19+F19+G19+H19+I19</f>
        <v>1000000</v>
      </c>
      <c r="E19" s="12">
        <f>1650000-650000</f>
        <v>1000000</v>
      </c>
      <c r="F19" s="12"/>
      <c r="G19" s="12"/>
      <c r="H19" s="12"/>
      <c r="I19" s="12"/>
      <c r="K19" s="4"/>
      <c r="L19" s="4"/>
      <c r="M19" s="4"/>
      <c r="N19" s="4"/>
      <c r="O19" s="4"/>
      <c r="P19" s="4"/>
    </row>
    <row r="20" spans="1:16" ht="52.8" x14ac:dyDescent="0.25">
      <c r="A20" s="34" t="s">
        <v>18</v>
      </c>
      <c r="B20" s="14" t="s">
        <v>121</v>
      </c>
      <c r="C20" s="12"/>
      <c r="D20" s="12">
        <f>E20+F20+G20+H20+I20</f>
        <v>700000</v>
      </c>
      <c r="E20" s="12">
        <f>0+700000</f>
        <v>700000</v>
      </c>
      <c r="F20" s="12"/>
      <c r="G20" s="12"/>
      <c r="H20" s="12"/>
      <c r="I20" s="12"/>
      <c r="K20" s="4"/>
      <c r="L20" s="4"/>
      <c r="M20" s="4"/>
      <c r="N20" s="4"/>
      <c r="O20" s="4"/>
      <c r="P20" s="4"/>
    </row>
    <row r="21" spans="1:16" x14ac:dyDescent="0.25">
      <c r="A21" s="34" t="s">
        <v>42</v>
      </c>
      <c r="B21" s="14" t="s">
        <v>130</v>
      </c>
      <c r="C21" s="12"/>
      <c r="D21" s="12">
        <f>E21+F21+G21+H21+I21</f>
        <v>170000</v>
      </c>
      <c r="E21" s="12"/>
      <c r="F21" s="12"/>
      <c r="G21" s="12"/>
      <c r="H21" s="12"/>
      <c r="I21" s="12">
        <v>170000</v>
      </c>
      <c r="K21" s="4"/>
      <c r="L21" s="4"/>
      <c r="M21" s="4"/>
      <c r="N21" s="4"/>
      <c r="O21" s="4"/>
      <c r="P21" s="4"/>
    </row>
    <row r="22" spans="1:16" x14ac:dyDescent="0.25">
      <c r="A22" s="32"/>
      <c r="B22" s="15"/>
      <c r="C22" s="12"/>
      <c r="D22" s="12"/>
      <c r="E22" s="12"/>
      <c r="F22" s="12"/>
      <c r="G22" s="12"/>
      <c r="H22" s="12"/>
      <c r="I22" s="12"/>
      <c r="K22" s="4"/>
      <c r="L22" s="4"/>
      <c r="M22" s="4"/>
      <c r="N22" s="4"/>
      <c r="O22" s="4"/>
      <c r="P22" s="4"/>
    </row>
    <row r="23" spans="1:16" x14ac:dyDescent="0.25">
      <c r="A23" s="33" t="s">
        <v>31</v>
      </c>
      <c r="B23" s="7" t="s">
        <v>5</v>
      </c>
      <c r="C23" s="8">
        <f t="shared" ref="C23:I23" si="2">C24+C27</f>
        <v>24415</v>
      </c>
      <c r="D23" s="8">
        <f t="shared" si="2"/>
        <v>12567043</v>
      </c>
      <c r="E23" s="8">
        <f t="shared" si="2"/>
        <v>830000</v>
      </c>
      <c r="F23" s="8">
        <f t="shared" si="2"/>
        <v>1342500</v>
      </c>
      <c r="G23" s="8">
        <f t="shared" si="2"/>
        <v>5923846</v>
      </c>
      <c r="H23" s="8">
        <f t="shared" si="2"/>
        <v>1896216</v>
      </c>
      <c r="I23" s="8">
        <f t="shared" si="2"/>
        <v>2574481</v>
      </c>
      <c r="K23" s="4"/>
      <c r="L23" s="4"/>
      <c r="M23" s="4"/>
      <c r="N23" s="4"/>
      <c r="O23" s="4"/>
      <c r="P23" s="4"/>
    </row>
    <row r="24" spans="1:16" x14ac:dyDescent="0.25">
      <c r="A24" s="33" t="s">
        <v>7</v>
      </c>
      <c r="B24" s="7" t="s">
        <v>124</v>
      </c>
      <c r="C24" s="8">
        <f>SUM(C25:C26)</f>
        <v>3570</v>
      </c>
      <c r="D24" s="8">
        <f t="shared" ref="D24:I24" si="3">SUM(D25:D26)</f>
        <v>1893881</v>
      </c>
      <c r="E24" s="8">
        <f t="shared" si="3"/>
        <v>830000</v>
      </c>
      <c r="F24" s="8">
        <f t="shared" si="3"/>
        <v>0</v>
      </c>
      <c r="G24" s="8">
        <f t="shared" si="3"/>
        <v>0</v>
      </c>
      <c r="H24" s="8">
        <f t="shared" si="3"/>
        <v>1063881</v>
      </c>
      <c r="I24" s="8">
        <f t="shared" si="3"/>
        <v>0</v>
      </c>
      <c r="K24" s="4"/>
      <c r="L24" s="4"/>
      <c r="M24" s="4"/>
      <c r="N24" s="4"/>
      <c r="O24" s="4"/>
      <c r="P24" s="4"/>
    </row>
    <row r="25" spans="1:16" x14ac:dyDescent="0.25">
      <c r="A25" s="34" t="s">
        <v>11</v>
      </c>
      <c r="B25" s="14" t="s">
        <v>74</v>
      </c>
      <c r="C25" s="12">
        <v>1760</v>
      </c>
      <c r="D25" s="12">
        <f>SUM(E25:I25)</f>
        <v>830000</v>
      </c>
      <c r="E25" s="12">
        <v>830000</v>
      </c>
      <c r="F25" s="12"/>
      <c r="G25" s="12"/>
      <c r="H25" s="12"/>
      <c r="I25" s="8"/>
      <c r="K25" s="4"/>
      <c r="L25" s="4"/>
      <c r="M25" s="4"/>
      <c r="N25" s="4"/>
      <c r="O25" s="4"/>
      <c r="P25" s="4"/>
    </row>
    <row r="26" spans="1:16" x14ac:dyDescent="0.25">
      <c r="A26" s="34" t="s">
        <v>18</v>
      </c>
      <c r="B26" s="14" t="s">
        <v>75</v>
      </c>
      <c r="C26" s="12">
        <v>1810</v>
      </c>
      <c r="D26" s="12">
        <f>SUM(E26:I26)</f>
        <v>1063881</v>
      </c>
      <c r="E26" s="12"/>
      <c r="F26" s="12"/>
      <c r="G26" s="12"/>
      <c r="H26" s="12">
        <v>1063881</v>
      </c>
      <c r="I26" s="8"/>
      <c r="K26" s="4"/>
      <c r="L26" s="4"/>
      <c r="M26" s="4"/>
      <c r="N26" s="4"/>
      <c r="O26" s="4"/>
      <c r="P26" s="4"/>
    </row>
    <row r="27" spans="1:16" x14ac:dyDescent="0.25">
      <c r="A27" s="33" t="s">
        <v>8</v>
      </c>
      <c r="B27" s="7" t="s">
        <v>35</v>
      </c>
      <c r="C27" s="8">
        <f t="shared" ref="C27:I27" si="4">SUM(C28:C33)</f>
        <v>20845</v>
      </c>
      <c r="D27" s="8">
        <f t="shared" si="4"/>
        <v>10673162</v>
      </c>
      <c r="E27" s="8">
        <f t="shared" si="4"/>
        <v>0</v>
      </c>
      <c r="F27" s="8">
        <f t="shared" si="4"/>
        <v>1342500</v>
      </c>
      <c r="G27" s="8">
        <f t="shared" si="4"/>
        <v>5923846</v>
      </c>
      <c r="H27" s="8">
        <f t="shared" si="4"/>
        <v>832335</v>
      </c>
      <c r="I27" s="8">
        <f t="shared" si="4"/>
        <v>2574481</v>
      </c>
      <c r="K27" s="4"/>
      <c r="L27" s="4"/>
      <c r="M27" s="4"/>
      <c r="N27" s="4"/>
      <c r="O27" s="4"/>
      <c r="P27" s="4"/>
    </row>
    <row r="28" spans="1:16" ht="39.6" x14ac:dyDescent="0.25">
      <c r="A28" s="34" t="s">
        <v>11</v>
      </c>
      <c r="B28" s="14" t="s">
        <v>76</v>
      </c>
      <c r="C28" s="12">
        <v>2050</v>
      </c>
      <c r="D28" s="12">
        <f t="shared" ref="D28:D33" si="5">SUM(E28:I28)</f>
        <v>1342500</v>
      </c>
      <c r="E28" s="12"/>
      <c r="F28" s="12">
        <v>1342500</v>
      </c>
      <c r="G28" s="12"/>
      <c r="H28" s="12"/>
      <c r="I28" s="12"/>
      <c r="K28" s="4"/>
      <c r="L28" s="4"/>
      <c r="M28" s="4"/>
      <c r="N28" s="4"/>
      <c r="O28" s="4"/>
      <c r="P28" s="4"/>
    </row>
    <row r="29" spans="1:16" ht="26.4" x14ac:dyDescent="0.25">
      <c r="A29" s="34" t="s">
        <v>18</v>
      </c>
      <c r="B29" s="14" t="s">
        <v>116</v>
      </c>
      <c r="C29" s="12">
        <v>8300</v>
      </c>
      <c r="D29" s="12">
        <f t="shared" si="5"/>
        <v>3695000</v>
      </c>
      <c r="E29" s="12"/>
      <c r="F29" s="12"/>
      <c r="G29" s="12">
        <v>3695000</v>
      </c>
      <c r="H29" s="12"/>
      <c r="I29" s="12"/>
      <c r="K29" s="4"/>
      <c r="L29" s="4"/>
      <c r="M29" s="4"/>
      <c r="N29" s="4"/>
      <c r="O29" s="4"/>
      <c r="P29" s="4"/>
    </row>
    <row r="30" spans="1:16" ht="39.6" x14ac:dyDescent="0.25">
      <c r="A30" s="34" t="s">
        <v>42</v>
      </c>
      <c r="B30" s="16" t="s">
        <v>77</v>
      </c>
      <c r="C30" s="12">
        <v>4845</v>
      </c>
      <c r="D30" s="12">
        <f t="shared" si="5"/>
        <v>2228846</v>
      </c>
      <c r="E30" s="12"/>
      <c r="F30" s="12"/>
      <c r="G30" s="12">
        <v>2228846</v>
      </c>
      <c r="H30" s="12"/>
      <c r="I30" s="12"/>
      <c r="K30" s="4"/>
      <c r="L30" s="4"/>
      <c r="M30" s="4"/>
      <c r="N30" s="4"/>
      <c r="O30" s="4"/>
      <c r="P30" s="4"/>
    </row>
    <row r="31" spans="1:16" ht="26.4" x14ac:dyDescent="0.25">
      <c r="A31" s="34" t="s">
        <v>57</v>
      </c>
      <c r="B31" s="14" t="s">
        <v>78</v>
      </c>
      <c r="C31" s="12">
        <v>1500</v>
      </c>
      <c r="D31" s="12">
        <f t="shared" si="5"/>
        <v>832335</v>
      </c>
      <c r="E31" s="12"/>
      <c r="F31" s="12"/>
      <c r="G31" s="12"/>
      <c r="H31" s="12">
        <v>832335</v>
      </c>
      <c r="I31" s="12"/>
      <c r="K31" s="4"/>
      <c r="L31" s="4"/>
      <c r="M31" s="4"/>
      <c r="N31" s="4"/>
      <c r="O31" s="4"/>
      <c r="P31" s="4"/>
    </row>
    <row r="32" spans="1:16" ht="26.4" x14ac:dyDescent="0.25">
      <c r="A32" s="34" t="s">
        <v>58</v>
      </c>
      <c r="B32" s="14" t="s">
        <v>79</v>
      </c>
      <c r="C32" s="12">
        <v>1650</v>
      </c>
      <c r="D32" s="12">
        <f t="shared" si="5"/>
        <v>1000000</v>
      </c>
      <c r="E32" s="12"/>
      <c r="F32" s="12"/>
      <c r="G32" s="12"/>
      <c r="H32" s="12"/>
      <c r="I32" s="12">
        <v>1000000</v>
      </c>
      <c r="K32" s="4"/>
      <c r="L32" s="4"/>
      <c r="M32" s="4"/>
      <c r="N32" s="4"/>
      <c r="O32" s="4"/>
      <c r="P32" s="4"/>
    </row>
    <row r="33" spans="1:16" ht="26.4" x14ac:dyDescent="0.25">
      <c r="A33" s="34" t="s">
        <v>69</v>
      </c>
      <c r="B33" s="15" t="s">
        <v>80</v>
      </c>
      <c r="C33" s="12">
        <v>2500</v>
      </c>
      <c r="D33" s="12">
        <f t="shared" si="5"/>
        <v>1574481</v>
      </c>
      <c r="E33" s="12"/>
      <c r="F33" s="12"/>
      <c r="G33" s="12"/>
      <c r="H33" s="12"/>
      <c r="I33" s="12">
        <v>1574481</v>
      </c>
      <c r="K33" s="4"/>
      <c r="L33" s="4"/>
      <c r="M33" s="4"/>
      <c r="N33" s="4"/>
      <c r="O33" s="4"/>
      <c r="P33" s="4"/>
    </row>
    <row r="34" spans="1:16" x14ac:dyDescent="0.25">
      <c r="A34" s="32"/>
      <c r="B34" s="15"/>
      <c r="C34" s="12"/>
      <c r="D34" s="12"/>
      <c r="E34" s="12"/>
      <c r="F34" s="12"/>
      <c r="G34" s="12"/>
      <c r="H34" s="12"/>
      <c r="I34" s="12"/>
      <c r="K34" s="4"/>
      <c r="L34" s="4"/>
      <c r="M34" s="4"/>
      <c r="N34" s="4"/>
      <c r="O34" s="4"/>
      <c r="P34" s="4"/>
    </row>
    <row r="35" spans="1:16" x14ac:dyDescent="0.25">
      <c r="A35" s="33" t="s">
        <v>32</v>
      </c>
      <c r="B35" s="7" t="s">
        <v>6</v>
      </c>
      <c r="C35" s="8">
        <f>C36+C51+C73+C81+C84</f>
        <v>74864</v>
      </c>
      <c r="D35" s="8">
        <f t="shared" ref="D35:D44" si="6">SUM(E35:I35)</f>
        <v>36074122</v>
      </c>
      <c r="E35" s="8">
        <f>E36+E51+E73+E81+E84</f>
        <v>10975000</v>
      </c>
      <c r="F35" s="8">
        <f>F36+F51+F73+F81+F84</f>
        <v>5090000</v>
      </c>
      <c r="G35" s="8">
        <f>G36+G51+G73+G81+G84</f>
        <v>2631000</v>
      </c>
      <c r="H35" s="8">
        <f>H36+H51+H73+H81+H84</f>
        <v>9995634</v>
      </c>
      <c r="I35" s="8">
        <f>I36+I51+I73+I81+I84</f>
        <v>7382488</v>
      </c>
      <c r="K35" s="4"/>
      <c r="L35" s="4"/>
      <c r="M35" s="4"/>
      <c r="N35" s="4"/>
      <c r="O35" s="4"/>
      <c r="P35" s="4"/>
    </row>
    <row r="36" spans="1:16" ht="26.4" x14ac:dyDescent="0.25">
      <c r="A36" s="33" t="s">
        <v>7</v>
      </c>
      <c r="B36" s="7" t="s">
        <v>125</v>
      </c>
      <c r="C36" s="8">
        <f>C37+C42+C47</f>
        <v>34262</v>
      </c>
      <c r="D36" s="8">
        <f t="shared" si="6"/>
        <v>12245000</v>
      </c>
      <c r="E36" s="8">
        <f>E37+E42+E47</f>
        <v>9400000</v>
      </c>
      <c r="F36" s="8">
        <f>F37+F42+F47</f>
        <v>1600000</v>
      </c>
      <c r="G36" s="8">
        <f>G37+G42+G47</f>
        <v>1245000</v>
      </c>
      <c r="H36" s="8">
        <f>H37+H42+H47</f>
        <v>0</v>
      </c>
      <c r="I36" s="8">
        <f>I37+I42+I47</f>
        <v>0</v>
      </c>
      <c r="K36" s="4"/>
      <c r="L36" s="4"/>
      <c r="M36" s="4"/>
      <c r="N36" s="4"/>
      <c r="O36" s="4"/>
      <c r="P36" s="4"/>
    </row>
    <row r="37" spans="1:16" x14ac:dyDescent="0.25">
      <c r="A37" s="33" t="s">
        <v>11</v>
      </c>
      <c r="B37" s="7" t="s">
        <v>36</v>
      </c>
      <c r="C37" s="8">
        <f>SUM(C38:C41)</f>
        <v>16675</v>
      </c>
      <c r="D37" s="8">
        <f t="shared" si="6"/>
        <v>5745000</v>
      </c>
      <c r="E37" s="8">
        <f>SUM(E38:E41)</f>
        <v>3600000</v>
      </c>
      <c r="F37" s="8">
        <f>SUM(F38:F41)</f>
        <v>900000</v>
      </c>
      <c r="G37" s="8">
        <f>SUM(G38:G41)</f>
        <v>1245000</v>
      </c>
      <c r="H37" s="8">
        <f>SUM(H38:H41)</f>
        <v>0</v>
      </c>
      <c r="I37" s="8">
        <f>SUM(I38:I41)</f>
        <v>0</v>
      </c>
      <c r="K37" s="4"/>
      <c r="L37" s="4"/>
      <c r="M37" s="4"/>
      <c r="N37" s="4"/>
      <c r="O37" s="4"/>
      <c r="P37" s="4"/>
    </row>
    <row r="38" spans="1:16" x14ac:dyDescent="0.25">
      <c r="A38" s="34" t="s">
        <v>7</v>
      </c>
      <c r="B38" s="15" t="s">
        <v>81</v>
      </c>
      <c r="C38" s="12">
        <v>9215</v>
      </c>
      <c r="D38" s="12">
        <f t="shared" si="6"/>
        <v>2400000</v>
      </c>
      <c r="E38" s="12">
        <v>2400000</v>
      </c>
      <c r="F38" s="12"/>
      <c r="G38" s="12"/>
      <c r="H38" s="12"/>
      <c r="I38" s="12"/>
      <c r="K38" s="4"/>
      <c r="L38" s="4"/>
      <c r="M38" s="4"/>
      <c r="N38" s="4"/>
      <c r="O38" s="4"/>
      <c r="P38" s="4"/>
    </row>
    <row r="39" spans="1:16" x14ac:dyDescent="0.25">
      <c r="A39" s="34" t="s">
        <v>8</v>
      </c>
      <c r="B39" s="15" t="s">
        <v>82</v>
      </c>
      <c r="C39" s="12">
        <v>1500</v>
      </c>
      <c r="D39" s="12">
        <f>SUM(E39:I39)</f>
        <v>900000</v>
      </c>
      <c r="E39" s="12"/>
      <c r="F39" s="12">
        <v>900000</v>
      </c>
      <c r="G39" s="12"/>
      <c r="H39" s="12"/>
      <c r="I39" s="12"/>
      <c r="K39" s="4"/>
      <c r="L39" s="4"/>
      <c r="M39" s="4"/>
      <c r="N39" s="4"/>
      <c r="O39" s="4"/>
      <c r="P39" s="4"/>
    </row>
    <row r="40" spans="1:16" ht="40.950000000000003" customHeight="1" x14ac:dyDescent="0.25">
      <c r="A40" s="34" t="s">
        <v>9</v>
      </c>
      <c r="B40" s="15" t="s">
        <v>83</v>
      </c>
      <c r="C40" s="12">
        <v>2760</v>
      </c>
      <c r="D40" s="12">
        <f>SUM(E40:I40)</f>
        <v>1245000</v>
      </c>
      <c r="E40" s="12"/>
      <c r="F40" s="12"/>
      <c r="G40" s="12">
        <v>1245000</v>
      </c>
      <c r="H40" s="12"/>
      <c r="I40" s="12"/>
      <c r="J40" s="17"/>
      <c r="K40" s="4"/>
      <c r="L40" s="4"/>
      <c r="M40" s="4"/>
      <c r="N40" s="4"/>
      <c r="O40" s="4"/>
      <c r="P40" s="4"/>
    </row>
    <row r="41" spans="1:16" ht="26.4" x14ac:dyDescent="0.25">
      <c r="A41" s="34" t="s">
        <v>10</v>
      </c>
      <c r="B41" s="15" t="s">
        <v>84</v>
      </c>
      <c r="C41" s="12">
        <v>3200</v>
      </c>
      <c r="D41" s="12">
        <f t="shared" si="6"/>
        <v>1200000</v>
      </c>
      <c r="E41" s="12">
        <v>1200000</v>
      </c>
      <c r="F41" s="12"/>
      <c r="G41" s="12"/>
      <c r="H41" s="12"/>
      <c r="I41" s="12"/>
      <c r="J41" s="17"/>
      <c r="K41" s="4"/>
      <c r="L41" s="4"/>
      <c r="M41" s="4"/>
      <c r="N41" s="4"/>
      <c r="O41" s="4"/>
      <c r="P41" s="4"/>
    </row>
    <row r="42" spans="1:16" x14ac:dyDescent="0.25">
      <c r="A42" s="33" t="s">
        <v>18</v>
      </c>
      <c r="B42" s="7" t="s">
        <v>37</v>
      </c>
      <c r="C42" s="8">
        <f>SUM(C43:C46)</f>
        <v>14087</v>
      </c>
      <c r="D42" s="8">
        <f t="shared" ref="D42:I42" si="7">SUM(D43:D46)</f>
        <v>5200000</v>
      </c>
      <c r="E42" s="8">
        <f t="shared" si="7"/>
        <v>4500000</v>
      </c>
      <c r="F42" s="8">
        <f t="shared" si="7"/>
        <v>700000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17"/>
      <c r="K42" s="4"/>
      <c r="L42" s="4"/>
      <c r="M42" s="4"/>
      <c r="N42" s="4"/>
      <c r="O42" s="4"/>
      <c r="P42" s="4"/>
    </row>
    <row r="43" spans="1:16" x14ac:dyDescent="0.25">
      <c r="A43" s="34" t="s">
        <v>7</v>
      </c>
      <c r="B43" s="14" t="s">
        <v>85</v>
      </c>
      <c r="C43" s="12">
        <v>5407</v>
      </c>
      <c r="D43" s="12">
        <f t="shared" si="6"/>
        <v>2000000</v>
      </c>
      <c r="E43" s="12">
        <v>2000000</v>
      </c>
      <c r="F43" s="12"/>
      <c r="G43" s="12"/>
      <c r="H43" s="12"/>
      <c r="I43" s="12"/>
      <c r="K43" s="4"/>
      <c r="L43" s="4"/>
      <c r="M43" s="4"/>
      <c r="N43" s="4"/>
      <c r="O43" s="4"/>
      <c r="P43" s="4"/>
    </row>
    <row r="44" spans="1:16" ht="26.4" x14ac:dyDescent="0.25">
      <c r="A44" s="34" t="s">
        <v>8</v>
      </c>
      <c r="B44" s="14" t="s">
        <v>86</v>
      </c>
      <c r="C44" s="12">
        <v>3510</v>
      </c>
      <c r="D44" s="12">
        <f t="shared" si="6"/>
        <v>1500000</v>
      </c>
      <c r="E44" s="12">
        <v>1500000</v>
      </c>
      <c r="F44" s="12"/>
      <c r="G44" s="12"/>
      <c r="H44" s="12"/>
      <c r="I44" s="12"/>
      <c r="K44" s="4"/>
      <c r="L44" s="4"/>
      <c r="M44" s="4"/>
      <c r="N44" s="4"/>
      <c r="O44" s="4"/>
      <c r="P44" s="4"/>
    </row>
    <row r="45" spans="1:16" x14ac:dyDescent="0.25">
      <c r="A45" s="34" t="s">
        <v>9</v>
      </c>
      <c r="B45" s="14" t="s">
        <v>87</v>
      </c>
      <c r="C45" s="12">
        <v>4020</v>
      </c>
      <c r="D45" s="12">
        <f>SUM(E45:I45)</f>
        <v>1000000</v>
      </c>
      <c r="E45" s="12">
        <v>1000000</v>
      </c>
      <c r="F45" s="12"/>
      <c r="G45" s="12"/>
      <c r="H45" s="12"/>
      <c r="I45" s="12"/>
      <c r="K45" s="4"/>
      <c r="L45" s="4"/>
      <c r="M45" s="4"/>
      <c r="N45" s="4"/>
      <c r="O45" s="4"/>
      <c r="P45" s="4"/>
    </row>
    <row r="46" spans="1:16" s="17" customFormat="1" ht="26.4" x14ac:dyDescent="0.25">
      <c r="A46" s="34" t="s">
        <v>10</v>
      </c>
      <c r="B46" s="14" t="s">
        <v>88</v>
      </c>
      <c r="C46" s="12">
        <v>1150</v>
      </c>
      <c r="D46" s="12">
        <f>SUM(E46:I46)</f>
        <v>700000</v>
      </c>
      <c r="E46" s="12"/>
      <c r="F46" s="12">
        <v>700000</v>
      </c>
      <c r="G46" s="12"/>
      <c r="H46" s="12"/>
      <c r="I46" s="12"/>
      <c r="J46" s="1"/>
      <c r="K46" s="18"/>
      <c r="L46" s="18"/>
      <c r="M46" s="18"/>
      <c r="N46" s="18"/>
      <c r="O46" s="18"/>
      <c r="P46" s="18"/>
    </row>
    <row r="47" spans="1:16" x14ac:dyDescent="0.25">
      <c r="A47" s="33" t="s">
        <v>42</v>
      </c>
      <c r="B47" s="7" t="s">
        <v>35</v>
      </c>
      <c r="C47" s="8">
        <f t="shared" ref="C47:I47" si="8">SUM(C48:C49)</f>
        <v>3500</v>
      </c>
      <c r="D47" s="8">
        <f t="shared" si="8"/>
        <v>1300000</v>
      </c>
      <c r="E47" s="8">
        <f t="shared" si="8"/>
        <v>1300000</v>
      </c>
      <c r="F47" s="8">
        <f t="shared" si="8"/>
        <v>0</v>
      </c>
      <c r="G47" s="8">
        <f t="shared" si="8"/>
        <v>0</v>
      </c>
      <c r="H47" s="8">
        <f t="shared" si="8"/>
        <v>0</v>
      </c>
      <c r="I47" s="8">
        <f t="shared" si="8"/>
        <v>0</v>
      </c>
      <c r="K47" s="4"/>
      <c r="L47" s="4"/>
      <c r="M47" s="4"/>
      <c r="N47" s="4"/>
      <c r="O47" s="4"/>
      <c r="P47" s="4"/>
    </row>
    <row r="48" spans="1:16" x14ac:dyDescent="0.25">
      <c r="A48" s="34" t="s">
        <v>7</v>
      </c>
      <c r="B48" s="14" t="s">
        <v>117</v>
      </c>
      <c r="C48" s="12">
        <v>2200</v>
      </c>
      <c r="D48" s="12">
        <f>SUM(E48:I48)</f>
        <v>800000</v>
      </c>
      <c r="E48" s="12">
        <v>800000</v>
      </c>
      <c r="F48" s="12"/>
      <c r="G48" s="12"/>
      <c r="H48" s="12"/>
      <c r="I48" s="12"/>
      <c r="K48" s="4"/>
      <c r="L48" s="4"/>
      <c r="M48" s="4"/>
      <c r="N48" s="4"/>
      <c r="O48" s="4"/>
      <c r="P48" s="4"/>
    </row>
    <row r="49" spans="1:16" x14ac:dyDescent="0.25">
      <c r="A49" s="34" t="s">
        <v>8</v>
      </c>
      <c r="B49" s="14" t="s">
        <v>118</v>
      </c>
      <c r="C49" s="12">
        <v>1300</v>
      </c>
      <c r="D49" s="12">
        <f>SUM(E49:I49)</f>
        <v>500000</v>
      </c>
      <c r="E49" s="12">
        <v>500000</v>
      </c>
      <c r="F49" s="12"/>
      <c r="G49" s="12"/>
      <c r="H49" s="12"/>
      <c r="I49" s="12"/>
      <c r="K49" s="4"/>
      <c r="L49" s="4"/>
      <c r="M49" s="4"/>
      <c r="N49" s="4"/>
      <c r="O49" s="4"/>
      <c r="P49" s="4"/>
    </row>
    <row r="50" spans="1:16" x14ac:dyDescent="0.25">
      <c r="A50" s="32"/>
      <c r="B50" s="15"/>
      <c r="C50" s="12"/>
      <c r="D50" s="12"/>
      <c r="E50" s="12"/>
      <c r="F50" s="12"/>
      <c r="G50" s="12"/>
      <c r="H50" s="12"/>
      <c r="I50" s="12"/>
      <c r="K50" s="4"/>
      <c r="L50" s="4"/>
      <c r="M50" s="4"/>
      <c r="N50" s="4"/>
      <c r="O50" s="4"/>
      <c r="P50" s="4"/>
    </row>
    <row r="51" spans="1:16" x14ac:dyDescent="0.25">
      <c r="A51" s="33" t="s">
        <v>8</v>
      </c>
      <c r="B51" s="7" t="s">
        <v>51</v>
      </c>
      <c r="C51" s="8">
        <f>C52+C55+C59</f>
        <v>26778</v>
      </c>
      <c r="D51" s="8">
        <f>SUM(E51:I51)</f>
        <v>15581290</v>
      </c>
      <c r="E51" s="8">
        <f>E52+E55+E59</f>
        <v>0</v>
      </c>
      <c r="F51" s="8">
        <f>F52+F55+F59</f>
        <v>950000</v>
      </c>
      <c r="G51" s="8">
        <f>G52+G55+G59</f>
        <v>0</v>
      </c>
      <c r="H51" s="8">
        <f>H52+H55+H59</f>
        <v>8486592</v>
      </c>
      <c r="I51" s="8">
        <f>I52+I55+I59</f>
        <v>6144698</v>
      </c>
      <c r="K51" s="4"/>
      <c r="L51" s="4"/>
      <c r="M51" s="4"/>
      <c r="N51" s="4"/>
      <c r="O51" s="4"/>
      <c r="P51" s="4"/>
    </row>
    <row r="52" spans="1:16" x14ac:dyDescent="0.25">
      <c r="A52" s="33" t="s">
        <v>11</v>
      </c>
      <c r="B52" s="7" t="s">
        <v>36</v>
      </c>
      <c r="C52" s="8">
        <f>SUM(C53:C54)</f>
        <v>3793</v>
      </c>
      <c r="D52" s="8">
        <f>SUM(E52:I52)</f>
        <v>2414591</v>
      </c>
      <c r="E52" s="8">
        <f>SUM(E53:E54)</f>
        <v>0</v>
      </c>
      <c r="F52" s="8">
        <f>SUM(F53:F54)</f>
        <v>0</v>
      </c>
      <c r="G52" s="8">
        <f>SUM(G53:G54)</f>
        <v>0</v>
      </c>
      <c r="H52" s="8">
        <f>SUM(H53:H54)</f>
        <v>1814591</v>
      </c>
      <c r="I52" s="8">
        <f>SUM(I53:I54)</f>
        <v>600000</v>
      </c>
      <c r="K52" s="4"/>
      <c r="L52" s="4"/>
      <c r="M52" s="4"/>
      <c r="N52" s="4"/>
      <c r="O52" s="4"/>
      <c r="P52" s="4"/>
    </row>
    <row r="53" spans="1:16" x14ac:dyDescent="0.25">
      <c r="A53" s="34" t="s">
        <v>7</v>
      </c>
      <c r="B53" s="15" t="s">
        <v>89</v>
      </c>
      <c r="C53" s="12">
        <v>3023</v>
      </c>
      <c r="D53" s="12">
        <f>SUM(E53:I53)</f>
        <v>1814591</v>
      </c>
      <c r="E53" s="12"/>
      <c r="F53" s="12"/>
      <c r="G53" s="12"/>
      <c r="H53" s="12">
        <v>1814591</v>
      </c>
      <c r="I53" s="12"/>
      <c r="K53" s="4"/>
      <c r="L53" s="4"/>
      <c r="M53" s="4"/>
      <c r="N53" s="4"/>
      <c r="O53" s="4"/>
      <c r="P53" s="4"/>
    </row>
    <row r="54" spans="1:16" x14ac:dyDescent="0.25">
      <c r="A54" s="34" t="s">
        <v>8</v>
      </c>
      <c r="B54" s="15" t="s">
        <v>90</v>
      </c>
      <c r="C54" s="12">
        <v>770</v>
      </c>
      <c r="D54" s="12">
        <f>E54+F54+G54+H54+I54</f>
        <v>600000</v>
      </c>
      <c r="E54" s="12"/>
      <c r="F54" s="12"/>
      <c r="G54" s="12"/>
      <c r="H54" s="12"/>
      <c r="I54" s="12">
        <v>600000</v>
      </c>
      <c r="K54" s="4"/>
      <c r="L54" s="4"/>
      <c r="M54" s="4"/>
      <c r="N54" s="4"/>
      <c r="O54" s="4"/>
      <c r="P54" s="4"/>
    </row>
    <row r="55" spans="1:16" x14ac:dyDescent="0.25">
      <c r="A55" s="33" t="s">
        <v>18</v>
      </c>
      <c r="B55" s="7" t="s">
        <v>38</v>
      </c>
      <c r="C55" s="8">
        <f>SUM(C56:C58)</f>
        <v>6240</v>
      </c>
      <c r="D55" s="8">
        <f t="shared" ref="D55:I55" si="9">SUM(D56:D58)</f>
        <v>2802489</v>
      </c>
      <c r="E55" s="8">
        <f t="shared" si="9"/>
        <v>0</v>
      </c>
      <c r="F55" s="8">
        <f t="shared" si="9"/>
        <v>0</v>
      </c>
      <c r="G55" s="8">
        <f t="shared" si="9"/>
        <v>0</v>
      </c>
      <c r="H55" s="8">
        <f t="shared" si="9"/>
        <v>2402489</v>
      </c>
      <c r="I55" s="8">
        <f t="shared" si="9"/>
        <v>400000</v>
      </c>
      <c r="K55" s="4"/>
      <c r="L55" s="4"/>
      <c r="M55" s="4"/>
      <c r="N55" s="4"/>
      <c r="O55" s="4"/>
      <c r="P55" s="4"/>
    </row>
    <row r="56" spans="1:16" x14ac:dyDescent="0.25">
      <c r="A56" s="34" t="s">
        <v>7</v>
      </c>
      <c r="B56" s="14" t="s">
        <v>91</v>
      </c>
      <c r="C56" s="12">
        <v>3780</v>
      </c>
      <c r="D56" s="12">
        <f>SUM(E56:I56)</f>
        <v>1659746</v>
      </c>
      <c r="E56" s="12"/>
      <c r="F56" s="12"/>
      <c r="G56" s="12"/>
      <c r="H56" s="12">
        <v>1659746</v>
      </c>
      <c r="I56" s="12"/>
      <c r="K56" s="4"/>
      <c r="L56" s="4"/>
      <c r="M56" s="4"/>
      <c r="N56" s="4"/>
      <c r="O56" s="4"/>
      <c r="P56" s="4"/>
    </row>
    <row r="57" spans="1:16" x14ac:dyDescent="0.25">
      <c r="A57" s="34" t="s">
        <v>8</v>
      </c>
      <c r="B57" s="14" t="s">
        <v>92</v>
      </c>
      <c r="C57" s="12">
        <v>1690</v>
      </c>
      <c r="D57" s="12">
        <f>SUM(E57:I57)</f>
        <v>742743</v>
      </c>
      <c r="E57" s="12"/>
      <c r="F57" s="12"/>
      <c r="G57" s="12"/>
      <c r="H57" s="12">
        <v>742743</v>
      </c>
      <c r="I57" s="12"/>
      <c r="K57" s="4"/>
      <c r="L57" s="4"/>
      <c r="M57" s="4"/>
      <c r="N57" s="4"/>
      <c r="O57" s="4"/>
      <c r="P57" s="4"/>
    </row>
    <row r="58" spans="1:16" x14ac:dyDescent="0.25">
      <c r="A58" s="34" t="s">
        <v>9</v>
      </c>
      <c r="B58" s="14" t="s">
        <v>93</v>
      </c>
      <c r="C58" s="12">
        <v>770</v>
      </c>
      <c r="D58" s="12">
        <f>SUM(E58:I58)</f>
        <v>400000</v>
      </c>
      <c r="E58" s="12"/>
      <c r="F58" s="12"/>
      <c r="G58" s="12"/>
      <c r="H58" s="12"/>
      <c r="I58" s="12">
        <v>400000</v>
      </c>
      <c r="K58" s="4"/>
      <c r="L58" s="4"/>
      <c r="M58" s="4"/>
      <c r="N58" s="4"/>
      <c r="O58" s="4"/>
      <c r="P58" s="4"/>
    </row>
    <row r="59" spans="1:16" x14ac:dyDescent="0.25">
      <c r="A59" s="33" t="s">
        <v>42</v>
      </c>
      <c r="B59" s="7" t="s">
        <v>35</v>
      </c>
      <c r="C59" s="8">
        <f t="shared" ref="C59:I59" si="10">SUM(C60:C71)</f>
        <v>16745</v>
      </c>
      <c r="D59" s="8">
        <f t="shared" si="10"/>
        <v>10364210</v>
      </c>
      <c r="E59" s="8">
        <f t="shared" si="10"/>
        <v>0</v>
      </c>
      <c r="F59" s="8">
        <f t="shared" si="10"/>
        <v>950000</v>
      </c>
      <c r="G59" s="8">
        <f t="shared" si="10"/>
        <v>0</v>
      </c>
      <c r="H59" s="8">
        <f t="shared" si="10"/>
        <v>4269512</v>
      </c>
      <c r="I59" s="8">
        <f t="shared" si="10"/>
        <v>5144698</v>
      </c>
      <c r="K59" s="4"/>
      <c r="L59" s="4"/>
      <c r="M59" s="4"/>
      <c r="N59" s="4"/>
      <c r="O59" s="4"/>
      <c r="P59" s="4"/>
    </row>
    <row r="60" spans="1:16" x14ac:dyDescent="0.25">
      <c r="A60" s="34" t="s">
        <v>7</v>
      </c>
      <c r="B60" s="14" t="s">
        <v>72</v>
      </c>
      <c r="C60" s="12">
        <v>700</v>
      </c>
      <c r="D60" s="12">
        <f t="shared" ref="D60:D71" si="11">SUM(E60:I60)</f>
        <v>500000</v>
      </c>
      <c r="E60" s="12"/>
      <c r="F60" s="12">
        <v>500000</v>
      </c>
      <c r="G60" s="12"/>
      <c r="H60" s="12"/>
      <c r="I60" s="12"/>
      <c r="K60" s="4"/>
      <c r="L60" s="4"/>
      <c r="M60" s="4"/>
      <c r="N60" s="4"/>
      <c r="O60" s="4"/>
      <c r="P60" s="4"/>
    </row>
    <row r="61" spans="1:16" ht="36.6" customHeight="1" x14ac:dyDescent="0.25">
      <c r="A61" s="34" t="s">
        <v>8</v>
      </c>
      <c r="B61" s="14" t="s">
        <v>94</v>
      </c>
      <c r="C61" s="12">
        <v>630</v>
      </c>
      <c r="D61" s="12">
        <f t="shared" si="11"/>
        <v>450000</v>
      </c>
      <c r="E61" s="12"/>
      <c r="F61" s="12">
        <v>450000</v>
      </c>
      <c r="G61" s="12"/>
      <c r="H61" s="12"/>
      <c r="I61" s="12"/>
      <c r="K61" s="4"/>
      <c r="L61" s="4"/>
      <c r="M61" s="4"/>
      <c r="N61" s="4"/>
      <c r="O61" s="4"/>
      <c r="P61" s="4"/>
    </row>
    <row r="62" spans="1:16" x14ac:dyDescent="0.25">
      <c r="A62" s="34" t="s">
        <v>9</v>
      </c>
      <c r="B62" s="14" t="s">
        <v>95</v>
      </c>
      <c r="C62" s="12">
        <v>4100</v>
      </c>
      <c r="D62" s="12">
        <f t="shared" si="11"/>
        <v>3144698</v>
      </c>
      <c r="E62" s="12"/>
      <c r="F62" s="12"/>
      <c r="G62" s="12"/>
      <c r="H62" s="12"/>
      <c r="I62" s="12">
        <v>3144698</v>
      </c>
      <c r="K62" s="4"/>
      <c r="L62" s="4"/>
      <c r="M62" s="4"/>
      <c r="N62" s="4"/>
      <c r="O62" s="4"/>
      <c r="P62" s="4"/>
    </row>
    <row r="63" spans="1:16" x14ac:dyDescent="0.25">
      <c r="A63" s="34" t="s">
        <v>10</v>
      </c>
      <c r="B63" s="14" t="s">
        <v>96</v>
      </c>
      <c r="C63" s="12">
        <v>2600</v>
      </c>
      <c r="D63" s="12">
        <f t="shared" si="11"/>
        <v>2000000</v>
      </c>
      <c r="E63" s="12"/>
      <c r="F63" s="12"/>
      <c r="G63" s="12"/>
      <c r="H63" s="12"/>
      <c r="I63" s="12">
        <v>2000000</v>
      </c>
      <c r="K63" s="4"/>
      <c r="L63" s="4"/>
      <c r="M63" s="4"/>
      <c r="N63" s="4"/>
      <c r="O63" s="4"/>
      <c r="P63" s="4"/>
    </row>
    <row r="64" spans="1:16" x14ac:dyDescent="0.25">
      <c r="A64" s="34" t="s">
        <v>28</v>
      </c>
      <c r="B64" s="14" t="s">
        <v>97</v>
      </c>
      <c r="C64" s="12">
        <v>970</v>
      </c>
      <c r="D64" s="12">
        <f t="shared" si="11"/>
        <v>482515</v>
      </c>
      <c r="E64" s="12"/>
      <c r="F64" s="12"/>
      <c r="G64" s="12"/>
      <c r="H64" s="12">
        <v>482515</v>
      </c>
      <c r="I64" s="12"/>
      <c r="K64" s="4"/>
      <c r="L64" s="4"/>
      <c r="M64" s="4"/>
      <c r="N64" s="4"/>
      <c r="O64" s="4"/>
      <c r="P64" s="4"/>
    </row>
    <row r="65" spans="1:16" x14ac:dyDescent="0.25">
      <c r="A65" s="34" t="s">
        <v>46</v>
      </c>
      <c r="B65" s="14" t="s">
        <v>98</v>
      </c>
      <c r="C65" s="12">
        <v>1550</v>
      </c>
      <c r="D65" s="12">
        <f t="shared" si="11"/>
        <v>771418</v>
      </c>
      <c r="E65" s="12"/>
      <c r="F65" s="12"/>
      <c r="G65" s="12"/>
      <c r="H65" s="12">
        <v>771418</v>
      </c>
      <c r="I65" s="12"/>
      <c r="K65" s="4"/>
      <c r="L65" s="4"/>
      <c r="M65" s="4"/>
      <c r="N65" s="4"/>
      <c r="O65" s="4"/>
      <c r="P65" s="4"/>
    </row>
    <row r="66" spans="1:16" ht="26.4" x14ac:dyDescent="0.25">
      <c r="A66" s="34" t="s">
        <v>47</v>
      </c>
      <c r="B66" s="14" t="s">
        <v>99</v>
      </c>
      <c r="C66" s="12">
        <v>1155</v>
      </c>
      <c r="D66" s="12">
        <f t="shared" si="11"/>
        <v>577806</v>
      </c>
      <c r="E66" s="12"/>
      <c r="F66" s="12"/>
      <c r="G66" s="12"/>
      <c r="H66" s="12">
        <v>577806</v>
      </c>
      <c r="I66" s="12"/>
      <c r="K66" s="4"/>
      <c r="L66" s="4"/>
      <c r="M66" s="4"/>
      <c r="N66" s="4"/>
      <c r="O66" s="4"/>
      <c r="P66" s="4"/>
    </row>
    <row r="67" spans="1:16" ht="26.4" x14ac:dyDescent="0.25">
      <c r="A67" s="34" t="s">
        <v>48</v>
      </c>
      <c r="B67" s="14" t="s">
        <v>100</v>
      </c>
      <c r="C67" s="12">
        <v>1600</v>
      </c>
      <c r="D67" s="12">
        <f t="shared" si="11"/>
        <v>803100</v>
      </c>
      <c r="E67" s="12"/>
      <c r="F67" s="12"/>
      <c r="G67" s="12"/>
      <c r="H67" s="12">
        <v>803100</v>
      </c>
      <c r="I67" s="12"/>
      <c r="K67" s="4"/>
      <c r="L67" s="4"/>
      <c r="M67" s="4"/>
      <c r="N67" s="4"/>
      <c r="O67" s="4"/>
      <c r="P67" s="4"/>
    </row>
    <row r="68" spans="1:16" x14ac:dyDescent="0.25">
      <c r="A68" s="34" t="s">
        <v>52</v>
      </c>
      <c r="B68" s="14" t="s">
        <v>101</v>
      </c>
      <c r="C68" s="12">
        <v>1240</v>
      </c>
      <c r="D68" s="12">
        <f t="shared" si="11"/>
        <v>618953</v>
      </c>
      <c r="E68" s="12"/>
      <c r="F68" s="12"/>
      <c r="G68" s="12"/>
      <c r="H68" s="12">
        <v>618953</v>
      </c>
      <c r="I68" s="12"/>
      <c r="K68" s="4"/>
      <c r="L68" s="4"/>
      <c r="M68" s="4"/>
      <c r="N68" s="4"/>
      <c r="O68" s="4"/>
      <c r="P68" s="4"/>
    </row>
    <row r="69" spans="1:16" x14ac:dyDescent="0.25">
      <c r="A69" s="34" t="s">
        <v>53</v>
      </c>
      <c r="B69" s="14" t="s">
        <v>102</v>
      </c>
      <c r="C69" s="12">
        <v>1050</v>
      </c>
      <c r="D69" s="12">
        <f t="shared" si="11"/>
        <v>502818</v>
      </c>
      <c r="E69" s="12"/>
      <c r="F69" s="12"/>
      <c r="G69" s="12"/>
      <c r="H69" s="12">
        <v>502818</v>
      </c>
      <c r="I69" s="12"/>
      <c r="K69" s="4"/>
      <c r="L69" s="4"/>
      <c r="M69" s="4"/>
      <c r="N69" s="4"/>
      <c r="O69" s="4"/>
      <c r="P69" s="4"/>
    </row>
    <row r="70" spans="1:16" x14ac:dyDescent="0.25">
      <c r="A70" s="34" t="s">
        <v>54</v>
      </c>
      <c r="B70" s="14" t="s">
        <v>103</v>
      </c>
      <c r="C70" s="12">
        <v>650</v>
      </c>
      <c r="D70" s="12">
        <f t="shared" si="11"/>
        <v>320000</v>
      </c>
      <c r="E70" s="12"/>
      <c r="F70" s="12"/>
      <c r="G70" s="12"/>
      <c r="H70" s="12">
        <v>320000</v>
      </c>
      <c r="I70" s="12"/>
      <c r="K70" s="4"/>
      <c r="L70" s="4"/>
      <c r="M70" s="4"/>
      <c r="N70" s="4"/>
      <c r="O70" s="4"/>
      <c r="P70" s="4"/>
    </row>
    <row r="71" spans="1:16" x14ac:dyDescent="0.25">
      <c r="A71" s="34" t="s">
        <v>55</v>
      </c>
      <c r="B71" s="19" t="s">
        <v>104</v>
      </c>
      <c r="C71" s="12">
        <v>500</v>
      </c>
      <c r="D71" s="12">
        <f t="shared" si="11"/>
        <v>192902</v>
      </c>
      <c r="E71" s="12"/>
      <c r="F71" s="12"/>
      <c r="G71" s="12"/>
      <c r="H71" s="12">
        <v>192902</v>
      </c>
      <c r="I71" s="12"/>
      <c r="K71" s="4"/>
      <c r="L71" s="4"/>
      <c r="M71" s="4"/>
      <c r="N71" s="4"/>
      <c r="O71" s="4"/>
      <c r="P71" s="4"/>
    </row>
    <row r="72" spans="1:16" x14ac:dyDescent="0.25">
      <c r="A72" s="32"/>
      <c r="B72" s="15"/>
      <c r="C72" s="8"/>
      <c r="D72" s="8"/>
      <c r="E72" s="8"/>
      <c r="F72" s="8"/>
      <c r="G72" s="8"/>
      <c r="H72" s="8"/>
      <c r="I72" s="8"/>
      <c r="K72" s="4"/>
      <c r="L72" s="4"/>
      <c r="M72" s="4"/>
      <c r="N72" s="4"/>
      <c r="O72" s="4"/>
      <c r="P72" s="4"/>
    </row>
    <row r="73" spans="1:16" x14ac:dyDescent="0.25">
      <c r="A73" s="33" t="s">
        <v>9</v>
      </c>
      <c r="B73" s="7" t="s">
        <v>21</v>
      </c>
      <c r="C73" s="8">
        <f t="shared" ref="C73:I73" si="12">C77+C74</f>
        <v>9600</v>
      </c>
      <c r="D73" s="8">
        <f t="shared" si="12"/>
        <v>1150000</v>
      </c>
      <c r="E73" s="8">
        <f t="shared" si="12"/>
        <v>0</v>
      </c>
      <c r="F73" s="8">
        <f t="shared" si="12"/>
        <v>950000</v>
      </c>
      <c r="G73" s="8">
        <f t="shared" si="12"/>
        <v>0</v>
      </c>
      <c r="H73" s="8">
        <f t="shared" si="12"/>
        <v>0</v>
      </c>
      <c r="I73" s="8">
        <f t="shared" si="12"/>
        <v>200000</v>
      </c>
      <c r="K73" s="4"/>
      <c r="L73" s="4"/>
      <c r="M73" s="4"/>
      <c r="N73" s="4"/>
      <c r="O73" s="4"/>
      <c r="P73" s="4"/>
    </row>
    <row r="74" spans="1:16" x14ac:dyDescent="0.25">
      <c r="A74" s="33" t="s">
        <v>11</v>
      </c>
      <c r="B74" s="7" t="s">
        <v>38</v>
      </c>
      <c r="C74" s="8">
        <f>SUM(C75:C75)</f>
        <v>4200</v>
      </c>
      <c r="D74" s="8">
        <f t="shared" ref="D74:I74" si="13">SUM(D75:D75)</f>
        <v>450000</v>
      </c>
      <c r="E74" s="8">
        <f>SUM(E75:E75)</f>
        <v>0</v>
      </c>
      <c r="F74" s="8">
        <f t="shared" si="13"/>
        <v>450000</v>
      </c>
      <c r="G74" s="8">
        <f t="shared" si="13"/>
        <v>0</v>
      </c>
      <c r="H74" s="8">
        <f t="shared" si="13"/>
        <v>0</v>
      </c>
      <c r="I74" s="8">
        <f t="shared" si="13"/>
        <v>0</v>
      </c>
      <c r="K74" s="4"/>
      <c r="L74" s="4"/>
      <c r="M74" s="4"/>
      <c r="N74" s="4"/>
      <c r="O74" s="4"/>
      <c r="P74" s="4"/>
    </row>
    <row r="75" spans="1:16" x14ac:dyDescent="0.25">
      <c r="A75" s="34" t="s">
        <v>7</v>
      </c>
      <c r="B75" s="15" t="s">
        <v>105</v>
      </c>
      <c r="C75" s="12">
        <v>4200</v>
      </c>
      <c r="D75" s="12">
        <f>SUM(E75:I75)</f>
        <v>450000</v>
      </c>
      <c r="E75" s="12"/>
      <c r="F75" s="12">
        <v>450000</v>
      </c>
      <c r="G75" s="12"/>
      <c r="H75" s="12"/>
      <c r="I75" s="12"/>
      <c r="K75" s="4"/>
      <c r="L75" s="4"/>
      <c r="M75" s="4"/>
      <c r="N75" s="4"/>
      <c r="O75" s="4"/>
      <c r="P75" s="4"/>
    </row>
    <row r="76" spans="1:16" x14ac:dyDescent="0.25">
      <c r="A76" s="34"/>
      <c r="B76" s="15"/>
      <c r="C76" s="12"/>
      <c r="D76" s="12"/>
      <c r="E76" s="12"/>
      <c r="F76" s="12"/>
      <c r="G76" s="12"/>
      <c r="H76" s="12"/>
      <c r="I76" s="12"/>
      <c r="K76" s="4"/>
      <c r="L76" s="4"/>
      <c r="M76" s="4"/>
      <c r="N76" s="4"/>
      <c r="O76" s="4"/>
      <c r="P76" s="4"/>
    </row>
    <row r="77" spans="1:16" x14ac:dyDescent="0.25">
      <c r="A77" s="33" t="s">
        <v>18</v>
      </c>
      <c r="B77" s="7" t="s">
        <v>35</v>
      </c>
      <c r="C77" s="8">
        <f>SUM(C78:C79)</f>
        <v>5400</v>
      </c>
      <c r="D77" s="8">
        <f>SUM(E77:I77)</f>
        <v>700000</v>
      </c>
      <c r="E77" s="8">
        <f>SUM(E78:E79)</f>
        <v>0</v>
      </c>
      <c r="F77" s="8">
        <f>SUM(F78:F79)</f>
        <v>500000</v>
      </c>
      <c r="G77" s="8">
        <f>SUM(G79:G79)</f>
        <v>0</v>
      </c>
      <c r="H77" s="8">
        <f>SUM(H79:H79)</f>
        <v>0</v>
      </c>
      <c r="I77" s="8">
        <f>SUM(I79:I79)</f>
        <v>200000</v>
      </c>
      <c r="K77" s="4"/>
      <c r="L77" s="4"/>
      <c r="M77" s="4"/>
      <c r="N77" s="4"/>
      <c r="O77" s="4"/>
      <c r="P77" s="4"/>
    </row>
    <row r="78" spans="1:16" ht="26.4" x14ac:dyDescent="0.25">
      <c r="A78" s="34" t="s">
        <v>7</v>
      </c>
      <c r="B78" s="14" t="s">
        <v>106</v>
      </c>
      <c r="C78" s="12">
        <v>4600</v>
      </c>
      <c r="D78" s="12">
        <f>SUM(E78:I78)</f>
        <v>500000</v>
      </c>
      <c r="E78" s="12"/>
      <c r="F78" s="12">
        <v>500000</v>
      </c>
      <c r="G78" s="12"/>
      <c r="H78" s="12"/>
      <c r="I78" s="12"/>
      <c r="K78" s="4"/>
      <c r="L78" s="4"/>
      <c r="M78" s="4"/>
      <c r="N78" s="4"/>
      <c r="O78" s="4"/>
      <c r="P78" s="4"/>
    </row>
    <row r="79" spans="1:16" x14ac:dyDescent="0.25">
      <c r="A79" s="34" t="s">
        <v>8</v>
      </c>
      <c r="B79" s="14" t="s">
        <v>107</v>
      </c>
      <c r="C79" s="12">
        <v>800</v>
      </c>
      <c r="D79" s="12">
        <f>SUM(E79:I79)</f>
        <v>200000</v>
      </c>
      <c r="E79" s="12"/>
      <c r="F79" s="12"/>
      <c r="G79" s="12"/>
      <c r="H79" s="12"/>
      <c r="I79" s="12">
        <v>200000</v>
      </c>
      <c r="K79" s="4"/>
      <c r="L79" s="4"/>
      <c r="M79" s="4"/>
      <c r="N79" s="4"/>
      <c r="O79" s="4"/>
      <c r="P79" s="4"/>
    </row>
    <row r="80" spans="1:16" x14ac:dyDescent="0.25">
      <c r="A80" s="32"/>
      <c r="B80" s="15"/>
      <c r="C80" s="12"/>
      <c r="D80" s="12"/>
      <c r="E80" s="12"/>
      <c r="F80" s="12"/>
      <c r="G80" s="12"/>
      <c r="H80" s="8"/>
      <c r="I80" s="12"/>
      <c r="K80" s="4"/>
      <c r="L80" s="4"/>
      <c r="M80" s="4"/>
      <c r="N80" s="4"/>
      <c r="O80" s="4"/>
      <c r="P80" s="4"/>
    </row>
    <row r="81" spans="1:16" x14ac:dyDescent="0.25">
      <c r="A81" s="33" t="s">
        <v>10</v>
      </c>
      <c r="B81" s="7" t="s">
        <v>43</v>
      </c>
      <c r="C81" s="8">
        <f>SUM(C82)</f>
        <v>0</v>
      </c>
      <c r="D81" s="8">
        <f t="shared" ref="D81:I81" si="14">SUM(D82)</f>
        <v>0</v>
      </c>
      <c r="E81" s="8">
        <f t="shared" si="14"/>
        <v>0</v>
      </c>
      <c r="F81" s="8">
        <f t="shared" si="14"/>
        <v>0</v>
      </c>
      <c r="G81" s="8">
        <f t="shared" si="14"/>
        <v>0</v>
      </c>
      <c r="H81" s="8">
        <f t="shared" si="14"/>
        <v>0</v>
      </c>
      <c r="I81" s="8">
        <f t="shared" si="14"/>
        <v>0</v>
      </c>
      <c r="K81" s="4"/>
      <c r="L81" s="4"/>
      <c r="M81" s="4"/>
      <c r="N81" s="4"/>
      <c r="O81" s="4"/>
      <c r="P81" s="4"/>
    </row>
    <row r="82" spans="1:16" x14ac:dyDescent="0.25">
      <c r="A82" s="33" t="s">
        <v>11</v>
      </c>
      <c r="B82" s="7" t="s">
        <v>35</v>
      </c>
      <c r="C82" s="8"/>
      <c r="D82" s="8">
        <f>SUM(E82:I82)</f>
        <v>0</v>
      </c>
      <c r="E82" s="8"/>
      <c r="F82" s="8"/>
      <c r="G82" s="8"/>
      <c r="H82" s="8"/>
      <c r="I82" s="8"/>
      <c r="K82" s="4"/>
      <c r="L82" s="4"/>
      <c r="M82" s="4"/>
      <c r="N82" s="4"/>
      <c r="O82" s="4"/>
      <c r="P82" s="4"/>
    </row>
    <row r="83" spans="1:16" x14ac:dyDescent="0.25">
      <c r="A83" s="33"/>
      <c r="B83" s="7"/>
      <c r="C83" s="8"/>
      <c r="D83" s="8"/>
      <c r="E83" s="8"/>
      <c r="F83" s="8"/>
      <c r="G83" s="8"/>
      <c r="H83" s="8"/>
      <c r="I83" s="12"/>
      <c r="K83" s="4"/>
      <c r="L83" s="4"/>
      <c r="M83" s="4"/>
      <c r="N83" s="4"/>
      <c r="O83" s="4"/>
      <c r="P83" s="4"/>
    </row>
    <row r="84" spans="1:16" ht="26.4" x14ac:dyDescent="0.25">
      <c r="A84" s="33" t="s">
        <v>28</v>
      </c>
      <c r="B84" s="7" t="s">
        <v>26</v>
      </c>
      <c r="C84" s="8">
        <f>SUM(C86+C98)</f>
        <v>4224</v>
      </c>
      <c r="D84" s="8">
        <f t="shared" ref="D84:D96" si="15">SUM(E84:I84)</f>
        <v>7097832</v>
      </c>
      <c r="E84" s="8">
        <f>SUM(E85+E86+E94+E98+E107)</f>
        <v>1575000</v>
      </c>
      <c r="F84" s="8">
        <f>SUM(F85+F86+F94+F98+F107)</f>
        <v>1590000</v>
      </c>
      <c r="G84" s="8">
        <f>SUM(G85+G86+G94+G98+G107)</f>
        <v>1386000</v>
      </c>
      <c r="H84" s="8">
        <f>SUM(H85+H86+H94+H98+H107)</f>
        <v>1509042</v>
      </c>
      <c r="I84" s="8">
        <f>SUM(I85+I86+I94+I98+I107)</f>
        <v>1037790</v>
      </c>
      <c r="K84" s="4"/>
      <c r="L84" s="4"/>
      <c r="M84" s="4"/>
      <c r="N84" s="4"/>
      <c r="O84" s="4"/>
      <c r="P84" s="4"/>
    </row>
    <row r="85" spans="1:16" x14ac:dyDescent="0.25">
      <c r="A85" s="33" t="s">
        <v>11</v>
      </c>
      <c r="B85" s="7" t="s">
        <v>122</v>
      </c>
      <c r="C85" s="8">
        <v>224</v>
      </c>
      <c r="D85" s="8">
        <f t="shared" si="15"/>
        <v>1950000</v>
      </c>
      <c r="E85" s="8">
        <v>1000000</v>
      </c>
      <c r="F85" s="8">
        <v>380000</v>
      </c>
      <c r="G85" s="8">
        <v>220000</v>
      </c>
      <c r="H85" s="8">
        <v>350000</v>
      </c>
      <c r="I85" s="8"/>
      <c r="K85" s="4"/>
      <c r="L85" s="4"/>
      <c r="M85" s="4"/>
      <c r="N85" s="4"/>
      <c r="O85" s="4"/>
      <c r="P85" s="4"/>
    </row>
    <row r="86" spans="1:16" x14ac:dyDescent="0.25">
      <c r="A86" s="33" t="s">
        <v>18</v>
      </c>
      <c r="B86" s="7" t="s">
        <v>44</v>
      </c>
      <c r="C86" s="8"/>
      <c r="D86" s="8">
        <f t="shared" si="15"/>
        <v>960000</v>
      </c>
      <c r="E86" s="8">
        <f>SUM(E87+E88+E91)</f>
        <v>0</v>
      </c>
      <c r="F86" s="8">
        <f>SUM(F87+F88+F91)</f>
        <v>960000</v>
      </c>
      <c r="G86" s="8">
        <f>SUM(G87+G88+G91)</f>
        <v>0</v>
      </c>
      <c r="H86" s="8">
        <f>SUM(H87+H88+H91)</f>
        <v>0</v>
      </c>
      <c r="I86" s="8">
        <f>SUM(I87+I88+I91)</f>
        <v>0</v>
      </c>
      <c r="K86" s="4"/>
      <c r="L86" s="4"/>
      <c r="M86" s="4"/>
      <c r="N86" s="4"/>
      <c r="O86" s="4"/>
      <c r="P86" s="4"/>
    </row>
    <row r="87" spans="1:16" x14ac:dyDescent="0.25">
      <c r="A87" s="35" t="s">
        <v>7</v>
      </c>
      <c r="B87" s="7" t="s">
        <v>36</v>
      </c>
      <c r="C87" s="8"/>
      <c r="D87" s="8">
        <f t="shared" si="15"/>
        <v>0</v>
      </c>
      <c r="E87" s="8"/>
      <c r="F87" s="8"/>
      <c r="G87" s="8"/>
      <c r="H87" s="8"/>
      <c r="I87" s="8"/>
      <c r="K87" s="4"/>
      <c r="L87" s="4"/>
      <c r="M87" s="4"/>
      <c r="N87" s="4"/>
      <c r="O87" s="4"/>
      <c r="P87" s="4"/>
    </row>
    <row r="88" spans="1:16" x14ac:dyDescent="0.25">
      <c r="A88" s="35" t="s">
        <v>8</v>
      </c>
      <c r="B88" s="7" t="s">
        <v>38</v>
      </c>
      <c r="C88" s="8"/>
      <c r="D88" s="8">
        <f t="shared" si="15"/>
        <v>500000</v>
      </c>
      <c r="E88" s="8">
        <f>E89</f>
        <v>0</v>
      </c>
      <c r="F88" s="8">
        <f>F89</f>
        <v>500000</v>
      </c>
      <c r="G88" s="8">
        <f>G89</f>
        <v>0</v>
      </c>
      <c r="H88" s="8">
        <f>H89</f>
        <v>0</v>
      </c>
      <c r="I88" s="8">
        <f>I89</f>
        <v>0</v>
      </c>
      <c r="K88" s="4"/>
      <c r="L88" s="4"/>
      <c r="M88" s="4"/>
      <c r="N88" s="4"/>
      <c r="O88" s="4"/>
      <c r="P88" s="4"/>
    </row>
    <row r="89" spans="1:16" x14ac:dyDescent="0.25">
      <c r="A89" s="32"/>
      <c r="B89" s="15" t="s">
        <v>105</v>
      </c>
      <c r="C89" s="12"/>
      <c r="D89" s="12">
        <f t="shared" si="15"/>
        <v>500000</v>
      </c>
      <c r="E89" s="12"/>
      <c r="F89" s="12">
        <v>500000</v>
      </c>
      <c r="G89" s="12"/>
      <c r="H89" s="12"/>
      <c r="I89" s="12"/>
      <c r="K89" s="4"/>
      <c r="L89" s="4"/>
      <c r="M89" s="4"/>
      <c r="N89" s="4"/>
      <c r="O89" s="4"/>
      <c r="P89" s="4"/>
    </row>
    <row r="90" spans="1:16" x14ac:dyDescent="0.25">
      <c r="A90" s="32"/>
      <c r="B90" s="15"/>
      <c r="C90" s="12"/>
      <c r="D90" s="12"/>
      <c r="E90" s="12"/>
      <c r="F90" s="12"/>
      <c r="G90" s="12"/>
      <c r="H90" s="12"/>
      <c r="I90" s="12"/>
      <c r="K90" s="4"/>
      <c r="L90" s="4"/>
      <c r="M90" s="4"/>
      <c r="N90" s="4"/>
      <c r="O90" s="4"/>
      <c r="P90" s="4"/>
    </row>
    <row r="91" spans="1:16" x14ac:dyDescent="0.25">
      <c r="A91" s="35" t="s">
        <v>9</v>
      </c>
      <c r="B91" s="7" t="s">
        <v>35</v>
      </c>
      <c r="C91" s="8"/>
      <c r="D91" s="8">
        <f t="shared" si="15"/>
        <v>460000</v>
      </c>
      <c r="E91" s="8">
        <f>E92</f>
        <v>0</v>
      </c>
      <c r="F91" s="8">
        <f>F92</f>
        <v>460000</v>
      </c>
      <c r="G91" s="8">
        <f>G92</f>
        <v>0</v>
      </c>
      <c r="H91" s="8">
        <f>H92</f>
        <v>0</v>
      </c>
      <c r="I91" s="8">
        <f>I92</f>
        <v>0</v>
      </c>
      <c r="K91" s="4"/>
      <c r="L91" s="4"/>
      <c r="M91" s="4"/>
      <c r="N91" s="4"/>
      <c r="O91" s="4"/>
      <c r="P91" s="4"/>
    </row>
    <row r="92" spans="1:16" x14ac:dyDescent="0.25">
      <c r="A92" s="34" t="s">
        <v>11</v>
      </c>
      <c r="B92" s="15" t="s">
        <v>94</v>
      </c>
      <c r="C92" s="12"/>
      <c r="D92" s="12">
        <f t="shared" si="15"/>
        <v>460000</v>
      </c>
      <c r="E92" s="12"/>
      <c r="F92" s="12">
        <v>460000</v>
      </c>
      <c r="G92" s="12"/>
      <c r="H92" s="12"/>
      <c r="I92" s="12"/>
      <c r="K92" s="4"/>
      <c r="L92" s="4"/>
      <c r="M92" s="4"/>
      <c r="N92" s="4"/>
      <c r="O92" s="4"/>
      <c r="P92" s="4"/>
    </row>
    <row r="93" spans="1:16" x14ac:dyDescent="0.25">
      <c r="A93" s="32"/>
      <c r="B93" s="15"/>
      <c r="C93" s="12"/>
      <c r="D93" s="12"/>
      <c r="E93" s="12"/>
      <c r="F93" s="12"/>
      <c r="G93" s="12"/>
      <c r="H93" s="12"/>
      <c r="I93" s="12"/>
      <c r="K93" s="4"/>
      <c r="L93" s="4"/>
      <c r="M93" s="4"/>
      <c r="N93" s="4"/>
      <c r="O93" s="4"/>
      <c r="P93" s="4"/>
    </row>
    <row r="94" spans="1:16" ht="26.4" x14ac:dyDescent="0.25">
      <c r="A94" s="33" t="s">
        <v>42</v>
      </c>
      <c r="B94" s="7" t="s">
        <v>23</v>
      </c>
      <c r="C94" s="8">
        <f>SUM(C95:C96)</f>
        <v>137</v>
      </c>
      <c r="D94" s="8">
        <f t="shared" si="15"/>
        <v>591594</v>
      </c>
      <c r="E94" s="8">
        <f>SUM(E95:E96)</f>
        <v>100000</v>
      </c>
      <c r="F94" s="8">
        <f>SUM(F95:F96)</f>
        <v>0</v>
      </c>
      <c r="G94" s="8">
        <f>SUM(G95:G96)</f>
        <v>0</v>
      </c>
      <c r="H94" s="8">
        <f>SUM(H95:H96)</f>
        <v>391594</v>
      </c>
      <c r="I94" s="8">
        <f>SUM(I95:I96)</f>
        <v>100000</v>
      </c>
      <c r="K94" s="4"/>
      <c r="L94" s="4"/>
      <c r="M94" s="4"/>
      <c r="N94" s="4"/>
      <c r="O94" s="4"/>
      <c r="P94" s="4"/>
    </row>
    <row r="95" spans="1:16" x14ac:dyDescent="0.25">
      <c r="A95" s="34" t="s">
        <v>7</v>
      </c>
      <c r="B95" s="15" t="s">
        <v>39</v>
      </c>
      <c r="C95" s="12">
        <v>137</v>
      </c>
      <c r="D95" s="12">
        <f t="shared" si="15"/>
        <v>391594</v>
      </c>
      <c r="E95" s="12"/>
      <c r="F95" s="12"/>
      <c r="G95" s="12"/>
      <c r="H95" s="12">
        <v>391594</v>
      </c>
      <c r="I95" s="12"/>
      <c r="K95" s="4"/>
      <c r="L95" s="4"/>
      <c r="M95" s="4"/>
      <c r="N95" s="4"/>
      <c r="O95" s="4"/>
      <c r="P95" s="4"/>
    </row>
    <row r="96" spans="1:16" ht="26.4" x14ac:dyDescent="0.25">
      <c r="A96" s="34" t="s">
        <v>8</v>
      </c>
      <c r="B96" s="15" t="s">
        <v>40</v>
      </c>
      <c r="C96" s="12"/>
      <c r="D96" s="12">
        <f t="shared" si="15"/>
        <v>200000</v>
      </c>
      <c r="E96" s="12">
        <v>100000</v>
      </c>
      <c r="F96" s="12"/>
      <c r="G96" s="12"/>
      <c r="H96" s="12"/>
      <c r="I96" s="12">
        <v>100000</v>
      </c>
      <c r="K96" s="4"/>
      <c r="L96" s="4"/>
      <c r="M96" s="4"/>
      <c r="N96" s="4"/>
      <c r="O96" s="4"/>
      <c r="P96" s="4"/>
    </row>
    <row r="97" spans="1:16" x14ac:dyDescent="0.25">
      <c r="A97" s="32"/>
      <c r="B97" s="15"/>
      <c r="C97" s="12"/>
      <c r="D97" s="12"/>
      <c r="E97" s="12"/>
      <c r="F97" s="12"/>
      <c r="G97" s="12"/>
      <c r="H97" s="12"/>
      <c r="I97" s="12"/>
      <c r="K97" s="4"/>
      <c r="L97" s="4"/>
      <c r="M97" s="4"/>
      <c r="N97" s="4"/>
      <c r="O97" s="4"/>
      <c r="P97" s="4"/>
    </row>
    <row r="98" spans="1:16" x14ac:dyDescent="0.25">
      <c r="A98" s="33" t="s">
        <v>57</v>
      </c>
      <c r="B98" s="7" t="s">
        <v>25</v>
      </c>
      <c r="C98" s="8">
        <f>SUM(C99:C105)</f>
        <v>4224</v>
      </c>
      <c r="D98" s="8">
        <f t="shared" ref="D98:D105" si="16">SUM(E98:I98)</f>
        <v>2698448</v>
      </c>
      <c r="E98" s="8">
        <f>SUM(E99:E105)</f>
        <v>155000</v>
      </c>
      <c r="F98" s="8">
        <f>SUM(F99:F105)</f>
        <v>0</v>
      </c>
      <c r="G98" s="8">
        <f>SUM(G99:G105)</f>
        <v>1006000</v>
      </c>
      <c r="H98" s="8">
        <f>SUM(H99:H105)</f>
        <v>687448</v>
      </c>
      <c r="I98" s="8">
        <f>SUM(I99:I105)</f>
        <v>850000</v>
      </c>
      <c r="K98" s="4"/>
      <c r="L98" s="4"/>
      <c r="M98" s="4"/>
      <c r="N98" s="4"/>
      <c r="O98" s="4"/>
      <c r="P98" s="4"/>
    </row>
    <row r="99" spans="1:16" x14ac:dyDescent="0.25">
      <c r="A99" s="34" t="s">
        <v>7</v>
      </c>
      <c r="B99" s="14" t="s">
        <v>131</v>
      </c>
      <c r="C99" s="12">
        <v>1054</v>
      </c>
      <c r="D99" s="12">
        <f t="shared" si="16"/>
        <v>650000</v>
      </c>
      <c r="E99" s="12"/>
      <c r="F99" s="12"/>
      <c r="G99" s="12">
        <v>650000</v>
      </c>
      <c r="H99" s="8"/>
      <c r="I99" s="8"/>
      <c r="K99" s="4"/>
      <c r="L99" s="4"/>
      <c r="M99" s="4"/>
      <c r="N99" s="4"/>
      <c r="O99" s="4"/>
      <c r="P99" s="4"/>
    </row>
    <row r="100" spans="1:16" x14ac:dyDescent="0.25">
      <c r="A100" s="34" t="s">
        <v>8</v>
      </c>
      <c r="B100" s="14" t="s">
        <v>108</v>
      </c>
      <c r="C100" s="12">
        <v>900</v>
      </c>
      <c r="D100" s="12">
        <f t="shared" si="16"/>
        <v>687448</v>
      </c>
      <c r="E100" s="8"/>
      <c r="F100" s="8"/>
      <c r="G100" s="8"/>
      <c r="H100" s="12">
        <v>687448</v>
      </c>
      <c r="I100" s="12"/>
      <c r="K100" s="4"/>
      <c r="L100" s="4"/>
      <c r="M100" s="4"/>
      <c r="N100" s="4"/>
      <c r="O100" s="4"/>
      <c r="P100" s="4"/>
    </row>
    <row r="101" spans="1:16" x14ac:dyDescent="0.25">
      <c r="A101" s="34" t="s">
        <v>9</v>
      </c>
      <c r="B101" s="14" t="s">
        <v>109</v>
      </c>
      <c r="C101" s="12">
        <v>500</v>
      </c>
      <c r="D101" s="12">
        <f t="shared" si="16"/>
        <v>300000</v>
      </c>
      <c r="E101" s="8"/>
      <c r="F101" s="8"/>
      <c r="G101" s="8"/>
      <c r="H101" s="12"/>
      <c r="I101" s="12">
        <v>300000</v>
      </c>
      <c r="K101" s="4"/>
      <c r="L101" s="4"/>
      <c r="M101" s="4"/>
      <c r="N101" s="4"/>
      <c r="O101" s="4"/>
      <c r="P101" s="4"/>
    </row>
    <row r="102" spans="1:16" x14ac:dyDescent="0.25">
      <c r="A102" s="34" t="s">
        <v>10</v>
      </c>
      <c r="B102" s="14" t="s">
        <v>110</v>
      </c>
      <c r="C102" s="12">
        <v>500</v>
      </c>
      <c r="D102" s="12">
        <f t="shared" si="16"/>
        <v>300000</v>
      </c>
      <c r="E102" s="8"/>
      <c r="F102" s="8"/>
      <c r="G102" s="8"/>
      <c r="H102" s="8"/>
      <c r="I102" s="12">
        <v>300000</v>
      </c>
      <c r="K102" s="4"/>
      <c r="L102" s="4"/>
      <c r="M102" s="4"/>
      <c r="N102" s="4"/>
      <c r="O102" s="4"/>
      <c r="P102" s="4"/>
    </row>
    <row r="103" spans="1:16" x14ac:dyDescent="0.25">
      <c r="A103" s="34" t="s">
        <v>28</v>
      </c>
      <c r="B103" s="14" t="s">
        <v>111</v>
      </c>
      <c r="C103" s="12">
        <v>400</v>
      </c>
      <c r="D103" s="12">
        <f>SUM(E103:I103)</f>
        <v>250000</v>
      </c>
      <c r="E103" s="8"/>
      <c r="F103" s="8"/>
      <c r="G103" s="8"/>
      <c r="H103" s="8"/>
      <c r="I103" s="12">
        <v>250000</v>
      </c>
      <c r="K103" s="4"/>
      <c r="L103" s="4"/>
      <c r="M103" s="4"/>
      <c r="N103" s="4"/>
      <c r="O103" s="4"/>
      <c r="P103" s="4"/>
    </row>
    <row r="104" spans="1:16" ht="39.6" x14ac:dyDescent="0.25">
      <c r="A104" s="34" t="s">
        <v>46</v>
      </c>
      <c r="B104" s="14" t="s">
        <v>112</v>
      </c>
      <c r="C104" s="12">
        <v>270</v>
      </c>
      <c r="D104" s="12">
        <f>SUM(E104:I104)</f>
        <v>155000</v>
      </c>
      <c r="E104" s="12">
        <v>155000</v>
      </c>
      <c r="F104" s="12"/>
      <c r="G104" s="12"/>
      <c r="H104" s="12"/>
      <c r="I104" s="12"/>
      <c r="K104" s="4"/>
      <c r="L104" s="4"/>
      <c r="M104" s="4"/>
      <c r="N104" s="4"/>
      <c r="O104" s="4"/>
      <c r="P104" s="4"/>
    </row>
    <row r="105" spans="1:16" x14ac:dyDescent="0.25">
      <c r="A105" s="34" t="s">
        <v>47</v>
      </c>
      <c r="B105" s="14" t="s">
        <v>113</v>
      </c>
      <c r="C105" s="12">
        <v>600</v>
      </c>
      <c r="D105" s="12">
        <f t="shared" si="16"/>
        <v>356000</v>
      </c>
      <c r="E105" s="12"/>
      <c r="F105" s="12"/>
      <c r="G105" s="12">
        <v>356000</v>
      </c>
      <c r="H105" s="12"/>
      <c r="I105" s="12"/>
      <c r="K105" s="4"/>
      <c r="L105" s="4"/>
      <c r="M105" s="4"/>
      <c r="N105" s="4"/>
      <c r="O105" s="4"/>
      <c r="P105" s="4"/>
    </row>
    <row r="106" spans="1:16" x14ac:dyDescent="0.25">
      <c r="A106" s="32"/>
      <c r="B106" s="15"/>
      <c r="C106" s="12"/>
      <c r="D106" s="12"/>
      <c r="E106" s="8"/>
      <c r="F106" s="8"/>
      <c r="G106" s="8"/>
      <c r="H106" s="8"/>
      <c r="I106" s="12"/>
      <c r="K106" s="4"/>
      <c r="L106" s="4"/>
      <c r="M106" s="4"/>
      <c r="N106" s="4"/>
      <c r="O106" s="4"/>
      <c r="P106" s="4"/>
    </row>
    <row r="107" spans="1:16" ht="26.4" x14ac:dyDescent="0.25">
      <c r="A107" s="33" t="s">
        <v>58</v>
      </c>
      <c r="B107" s="7" t="s">
        <v>45</v>
      </c>
      <c r="C107" s="8">
        <v>27</v>
      </c>
      <c r="D107" s="8">
        <f>SUM(E107:I107)</f>
        <v>897790</v>
      </c>
      <c r="E107" s="8">
        <v>320000</v>
      </c>
      <c r="F107" s="8">
        <v>250000</v>
      </c>
      <c r="G107" s="8">
        <v>160000</v>
      </c>
      <c r="H107" s="8">
        <v>80000</v>
      </c>
      <c r="I107" s="8">
        <v>87790</v>
      </c>
      <c r="K107" s="4"/>
      <c r="L107" s="4"/>
      <c r="M107" s="4"/>
      <c r="N107" s="4"/>
      <c r="O107" s="4"/>
      <c r="P107" s="4"/>
    </row>
    <row r="108" spans="1:16" x14ac:dyDescent="0.25">
      <c r="A108" s="32"/>
      <c r="B108" s="15"/>
      <c r="C108" s="12"/>
      <c r="D108" s="12"/>
      <c r="E108" s="12"/>
      <c r="F108" s="12"/>
      <c r="G108" s="12"/>
      <c r="H108" s="12"/>
      <c r="I108" s="12"/>
      <c r="K108" s="4"/>
      <c r="L108" s="4"/>
      <c r="M108" s="4"/>
      <c r="N108" s="4"/>
      <c r="O108" s="4"/>
      <c r="P108" s="4"/>
    </row>
    <row r="109" spans="1:16" x14ac:dyDescent="0.25">
      <c r="A109" s="33" t="s">
        <v>60</v>
      </c>
      <c r="B109" s="7" t="s">
        <v>24</v>
      </c>
      <c r="C109" s="8">
        <f>SUM(C110:C111)</f>
        <v>0</v>
      </c>
      <c r="D109" s="8">
        <f>SUM(E109:I109)</f>
        <v>275207</v>
      </c>
      <c r="E109" s="8">
        <f>SUM(E110:E111)</f>
        <v>0</v>
      </c>
      <c r="F109" s="8">
        <f>SUM(F110:F111)</f>
        <v>0</v>
      </c>
      <c r="G109" s="8">
        <f>SUM(G110:G111)</f>
        <v>245207</v>
      </c>
      <c r="H109" s="8">
        <f>SUM(H110:H111)</f>
        <v>0</v>
      </c>
      <c r="I109" s="8">
        <f>SUM(I110:I111)</f>
        <v>30000</v>
      </c>
      <c r="K109" s="4"/>
      <c r="L109" s="4"/>
      <c r="M109" s="4"/>
      <c r="N109" s="4"/>
      <c r="O109" s="4"/>
      <c r="P109" s="4"/>
    </row>
    <row r="110" spans="1:16" x14ac:dyDescent="0.25">
      <c r="A110" s="32" t="s">
        <v>30</v>
      </c>
      <c r="B110" s="15" t="s">
        <v>114</v>
      </c>
      <c r="C110" s="12"/>
      <c r="D110" s="12">
        <f>SUM(E110:I110)</f>
        <v>245207</v>
      </c>
      <c r="E110" s="12"/>
      <c r="F110" s="12"/>
      <c r="G110" s="12">
        <v>245207</v>
      </c>
      <c r="H110" s="12"/>
      <c r="I110" s="12"/>
      <c r="K110" s="4"/>
      <c r="L110" s="4"/>
      <c r="M110" s="4"/>
      <c r="N110" s="4"/>
      <c r="O110" s="4"/>
      <c r="P110" s="4"/>
    </row>
    <row r="111" spans="1:16" x14ac:dyDescent="0.25">
      <c r="A111" s="32" t="s">
        <v>31</v>
      </c>
      <c r="B111" s="15" t="s">
        <v>68</v>
      </c>
      <c r="C111" s="12"/>
      <c r="D111" s="12">
        <f>SUM(E111:I111)</f>
        <v>30000</v>
      </c>
      <c r="E111" s="12"/>
      <c r="F111" s="12"/>
      <c r="G111" s="12"/>
      <c r="H111" s="12"/>
      <c r="I111" s="12">
        <v>30000</v>
      </c>
      <c r="K111" s="4"/>
      <c r="L111" s="4"/>
      <c r="M111" s="4"/>
      <c r="N111" s="4"/>
      <c r="O111" s="4"/>
      <c r="P111" s="4"/>
    </row>
    <row r="112" spans="1:16" x14ac:dyDescent="0.25">
      <c r="A112" s="33"/>
      <c r="B112" s="7"/>
      <c r="C112" s="8"/>
      <c r="D112" s="8"/>
      <c r="E112" s="8"/>
      <c r="F112" s="8"/>
      <c r="G112" s="8"/>
      <c r="H112" s="8"/>
      <c r="I112" s="12"/>
      <c r="K112" s="4"/>
      <c r="L112" s="4"/>
      <c r="M112" s="4"/>
      <c r="N112" s="4"/>
      <c r="O112" s="4"/>
      <c r="P112" s="4"/>
    </row>
    <row r="113" spans="1:16" x14ac:dyDescent="0.25">
      <c r="A113" s="33" t="s">
        <v>61</v>
      </c>
      <c r="B113" s="7" t="s">
        <v>17</v>
      </c>
      <c r="C113" s="8"/>
      <c r="D113" s="8">
        <f>SUM(E113:I113)</f>
        <v>33784704</v>
      </c>
      <c r="E113" s="8">
        <v>11338332</v>
      </c>
      <c r="F113" s="8">
        <v>5361131</v>
      </c>
      <c r="G113" s="8">
        <f>4834663+400001</f>
        <v>5234664</v>
      </c>
      <c r="H113" s="8">
        <f>7735490+57030</f>
        <v>7792520</v>
      </c>
      <c r="I113" s="8">
        <v>4058057</v>
      </c>
      <c r="K113" s="4"/>
      <c r="L113" s="4"/>
      <c r="M113" s="4"/>
      <c r="N113" s="4"/>
      <c r="O113" s="4"/>
      <c r="P113" s="4"/>
    </row>
    <row r="114" spans="1:16" s="21" customFormat="1" x14ac:dyDescent="0.25">
      <c r="A114" s="32"/>
      <c r="B114" s="15"/>
      <c r="C114" s="12"/>
      <c r="D114" s="12"/>
      <c r="E114" s="12"/>
      <c r="F114" s="12"/>
      <c r="G114" s="12"/>
      <c r="H114" s="12"/>
      <c r="I114" s="12"/>
      <c r="J114" s="1"/>
      <c r="K114" s="20"/>
      <c r="L114" s="20"/>
      <c r="M114" s="20"/>
      <c r="N114" s="20"/>
      <c r="O114" s="20"/>
      <c r="P114" s="20"/>
    </row>
    <row r="115" spans="1:16" ht="26.4" x14ac:dyDescent="0.25">
      <c r="A115" s="33" t="s">
        <v>62</v>
      </c>
      <c r="B115" s="7" t="s">
        <v>13</v>
      </c>
      <c r="C115" s="8"/>
      <c r="D115" s="8">
        <f t="shared" ref="D115:D120" si="17">SUM(E115:I115)</f>
        <v>942187</v>
      </c>
      <c r="E115" s="8">
        <f>SUM(E116:E120)</f>
        <v>634959</v>
      </c>
      <c r="F115" s="8">
        <f>SUM(F116:F120)</f>
        <v>20577</v>
      </c>
      <c r="G115" s="8">
        <f>SUM(G116:G120)</f>
        <v>191839</v>
      </c>
      <c r="H115" s="8">
        <f>SUM(H116:H120)</f>
        <v>94812</v>
      </c>
      <c r="I115" s="8">
        <f>SUM(I116:I120)</f>
        <v>0</v>
      </c>
      <c r="K115" s="4"/>
      <c r="L115" s="4"/>
      <c r="M115" s="4"/>
      <c r="N115" s="4"/>
      <c r="O115" s="4"/>
      <c r="P115" s="4"/>
    </row>
    <row r="116" spans="1:16" ht="39.6" x14ac:dyDescent="0.25">
      <c r="A116" s="32" t="s">
        <v>30</v>
      </c>
      <c r="B116" s="15" t="s">
        <v>132</v>
      </c>
      <c r="C116" s="12"/>
      <c r="D116" s="12">
        <f t="shared" si="17"/>
        <v>234959</v>
      </c>
      <c r="E116" s="12">
        <v>234959</v>
      </c>
      <c r="F116" s="12"/>
      <c r="G116" s="12"/>
      <c r="H116" s="12"/>
      <c r="I116" s="12"/>
      <c r="K116" s="4"/>
      <c r="L116" s="4"/>
      <c r="M116" s="4"/>
      <c r="N116" s="4"/>
      <c r="O116" s="4"/>
      <c r="P116" s="4"/>
    </row>
    <row r="117" spans="1:16" x14ac:dyDescent="0.25">
      <c r="A117" s="32" t="s">
        <v>31</v>
      </c>
      <c r="B117" s="22" t="s">
        <v>66</v>
      </c>
      <c r="C117" s="12"/>
      <c r="D117" s="12">
        <f t="shared" si="17"/>
        <v>20577</v>
      </c>
      <c r="E117" s="12"/>
      <c r="F117" s="12">
        <v>20577</v>
      </c>
      <c r="G117" s="12"/>
      <c r="H117" s="12"/>
      <c r="I117" s="12"/>
      <c r="K117" s="4"/>
      <c r="L117" s="4"/>
      <c r="M117" s="4"/>
      <c r="N117" s="4"/>
      <c r="O117" s="4"/>
      <c r="P117" s="4"/>
    </row>
    <row r="118" spans="1:16" ht="39.6" x14ac:dyDescent="0.25">
      <c r="A118" s="32" t="s">
        <v>32</v>
      </c>
      <c r="B118" s="22" t="s">
        <v>115</v>
      </c>
      <c r="C118" s="12"/>
      <c r="D118" s="12">
        <f t="shared" si="17"/>
        <v>191839</v>
      </c>
      <c r="E118" s="12"/>
      <c r="F118" s="12"/>
      <c r="G118" s="12">
        <v>191839</v>
      </c>
      <c r="H118" s="12"/>
      <c r="I118" s="12"/>
      <c r="K118" s="4"/>
      <c r="L118" s="4"/>
      <c r="M118" s="4"/>
      <c r="N118" s="4"/>
      <c r="O118" s="4"/>
      <c r="P118" s="4"/>
    </row>
    <row r="119" spans="1:16" ht="39.6" x14ac:dyDescent="0.25">
      <c r="A119" s="32" t="s">
        <v>33</v>
      </c>
      <c r="B119" s="22" t="s">
        <v>119</v>
      </c>
      <c r="C119" s="12"/>
      <c r="D119" s="12">
        <f t="shared" si="17"/>
        <v>94812</v>
      </c>
      <c r="E119" s="12"/>
      <c r="F119" s="12"/>
      <c r="G119" s="12"/>
      <c r="H119" s="12">
        <v>94812</v>
      </c>
      <c r="I119" s="12"/>
      <c r="K119" s="4"/>
      <c r="L119" s="4"/>
      <c r="M119" s="4"/>
      <c r="N119" s="4"/>
      <c r="O119" s="4"/>
      <c r="P119" s="4"/>
    </row>
    <row r="120" spans="1:16" ht="79.2" x14ac:dyDescent="0.25">
      <c r="A120" s="32" t="s">
        <v>65</v>
      </c>
      <c r="B120" s="22" t="s">
        <v>133</v>
      </c>
      <c r="C120" s="12"/>
      <c r="D120" s="12">
        <f t="shared" si="17"/>
        <v>400000</v>
      </c>
      <c r="E120" s="12">
        <v>400000</v>
      </c>
      <c r="F120" s="12"/>
      <c r="G120" s="12"/>
      <c r="H120" s="12"/>
      <c r="I120" s="12">
        <v>0</v>
      </c>
      <c r="K120" s="4"/>
      <c r="L120" s="4"/>
      <c r="M120" s="4"/>
      <c r="N120" s="4"/>
      <c r="O120" s="4"/>
      <c r="P120" s="4"/>
    </row>
    <row r="121" spans="1:16" ht="19.2" customHeight="1" x14ac:dyDescent="0.25">
      <c r="A121" s="32"/>
      <c r="B121" s="15"/>
      <c r="C121" s="12"/>
      <c r="D121" s="12"/>
      <c r="E121" s="12"/>
      <c r="F121" s="12"/>
      <c r="G121" s="12"/>
      <c r="H121" s="12"/>
      <c r="I121" s="12"/>
      <c r="K121" s="4"/>
      <c r="L121" s="4"/>
      <c r="M121" s="4"/>
      <c r="N121" s="4"/>
      <c r="O121" s="4"/>
      <c r="P121" s="4"/>
    </row>
    <row r="122" spans="1:16" x14ac:dyDescent="0.25">
      <c r="A122" s="33" t="s">
        <v>63</v>
      </c>
      <c r="B122" s="7" t="s">
        <v>14</v>
      </c>
      <c r="C122" s="8"/>
      <c r="D122" s="8">
        <f>SUM(E122:I122)</f>
        <v>850000</v>
      </c>
      <c r="E122" s="8">
        <f>SUM(E123:E123)</f>
        <v>350000</v>
      </c>
      <c r="F122" s="8">
        <f>SUM(F123:F123)</f>
        <v>300000</v>
      </c>
      <c r="G122" s="8">
        <f>SUM(G123:G123)</f>
        <v>0</v>
      </c>
      <c r="H122" s="8">
        <f>SUM(H123:H123)</f>
        <v>200000</v>
      </c>
      <c r="I122" s="8">
        <f>SUM(I123:I123)</f>
        <v>0</v>
      </c>
      <c r="K122" s="4"/>
      <c r="L122" s="4"/>
      <c r="M122" s="4"/>
      <c r="N122" s="4"/>
      <c r="O122" s="4"/>
      <c r="P122" s="4"/>
    </row>
    <row r="123" spans="1:16" x14ac:dyDescent="0.25">
      <c r="A123" s="32"/>
      <c r="B123" s="15" t="s">
        <v>56</v>
      </c>
      <c r="C123" s="12"/>
      <c r="D123" s="12">
        <f>SUM(E123:I123)</f>
        <v>850000</v>
      </c>
      <c r="E123" s="12">
        <v>350000</v>
      </c>
      <c r="F123" s="12">
        <v>300000</v>
      </c>
      <c r="G123" s="12"/>
      <c r="H123" s="12">
        <v>200000</v>
      </c>
      <c r="I123" s="12"/>
      <c r="K123" s="4"/>
      <c r="L123" s="4"/>
      <c r="M123" s="4"/>
      <c r="N123" s="4"/>
      <c r="O123" s="4"/>
      <c r="P123" s="4"/>
    </row>
    <row r="124" spans="1:16" x14ac:dyDescent="0.25">
      <c r="A124" s="32"/>
      <c r="B124" s="15"/>
      <c r="C124" s="12"/>
      <c r="D124" s="12"/>
      <c r="E124" s="12"/>
      <c r="F124" s="12"/>
      <c r="G124" s="12"/>
      <c r="H124" s="12"/>
      <c r="I124" s="12"/>
      <c r="K124" s="4"/>
      <c r="L124" s="4"/>
      <c r="M124" s="4"/>
      <c r="N124" s="4"/>
      <c r="O124" s="4"/>
      <c r="P124" s="4"/>
    </row>
    <row r="125" spans="1:16" x14ac:dyDescent="0.25">
      <c r="A125" s="33" t="s">
        <v>64</v>
      </c>
      <c r="B125" s="7" t="s">
        <v>41</v>
      </c>
      <c r="C125" s="8"/>
      <c r="D125" s="8">
        <f>SUM(E125:I125)</f>
        <v>1324677</v>
      </c>
      <c r="E125" s="8">
        <v>358622</v>
      </c>
      <c r="F125" s="8">
        <v>186250</v>
      </c>
      <c r="G125" s="8">
        <v>374617</v>
      </c>
      <c r="H125" s="8">
        <v>405188</v>
      </c>
      <c r="I125" s="8"/>
      <c r="J125" s="21"/>
      <c r="K125" s="4"/>
      <c r="L125" s="4"/>
      <c r="M125" s="4"/>
      <c r="N125" s="4"/>
      <c r="O125" s="4"/>
      <c r="P125" s="4"/>
    </row>
    <row r="126" spans="1:16" x14ac:dyDescent="0.25">
      <c r="A126" s="32"/>
      <c r="B126" s="15"/>
      <c r="C126" s="12"/>
      <c r="D126" s="12"/>
      <c r="E126" s="12"/>
      <c r="F126" s="12"/>
      <c r="G126" s="12"/>
      <c r="H126" s="12"/>
      <c r="I126" s="12"/>
      <c r="K126" s="4"/>
      <c r="L126" s="4"/>
      <c r="M126" s="4"/>
      <c r="N126" s="4"/>
      <c r="O126" s="4"/>
      <c r="P126" s="4"/>
    </row>
    <row r="127" spans="1:16" ht="66" x14ac:dyDescent="0.25">
      <c r="A127" s="33" t="s">
        <v>70</v>
      </c>
      <c r="B127" s="7" t="s">
        <v>120</v>
      </c>
      <c r="C127" s="8"/>
      <c r="D127" s="8">
        <f>SUM(E127:I127)</f>
        <v>10277</v>
      </c>
      <c r="E127" s="8"/>
      <c r="F127" s="8"/>
      <c r="G127" s="8"/>
      <c r="H127" s="8"/>
      <c r="I127" s="8">
        <v>10277</v>
      </c>
      <c r="K127" s="4"/>
      <c r="L127" s="4"/>
      <c r="M127" s="4"/>
      <c r="N127" s="4"/>
      <c r="O127" s="4"/>
      <c r="P127" s="4"/>
    </row>
    <row r="128" spans="1:16" x14ac:dyDescent="0.25">
      <c r="A128" s="31"/>
      <c r="B128" s="7" t="s">
        <v>16</v>
      </c>
      <c r="C128" s="8"/>
      <c r="D128" s="8">
        <f>SUM(E128:I128)</f>
        <v>87698217</v>
      </c>
      <c r="E128" s="8">
        <f>E15+E109+E113+E115+E122+E125+E127</f>
        <v>26186913</v>
      </c>
      <c r="F128" s="8">
        <f>F15+F109+F113+F115+F122+F125+F127</f>
        <v>12300458</v>
      </c>
      <c r="G128" s="8">
        <f>G15+G109+G113+G115+G122+G125+G127</f>
        <v>14601173</v>
      </c>
      <c r="H128" s="8">
        <f>H15+H109+H113+H115+H122+H125+H127</f>
        <v>20384370</v>
      </c>
      <c r="I128" s="8">
        <f>I15+I109+I113+I115+I122+I125+I127</f>
        <v>14225303</v>
      </c>
      <c r="J128" s="1" t="s">
        <v>126</v>
      </c>
    </row>
    <row r="130" spans="4:9" x14ac:dyDescent="0.25">
      <c r="D130" s="23"/>
      <c r="E130" s="23"/>
      <c r="F130" s="23"/>
      <c r="G130" s="23"/>
      <c r="H130" s="23"/>
      <c r="I130" s="23"/>
    </row>
  </sheetData>
  <mergeCells count="9">
    <mergeCell ref="A1:I1"/>
    <mergeCell ref="A3:I3"/>
    <mergeCell ref="A5:I5"/>
    <mergeCell ref="A2:I2"/>
    <mergeCell ref="A7:A8"/>
    <mergeCell ref="B7:B8"/>
    <mergeCell ref="C7:C8"/>
    <mergeCell ref="D7:D8"/>
    <mergeCell ref="E7:I7"/>
  </mergeCells>
  <pageMargins left="0.39370078740157483" right="0.39370078740157483" top="0.59055118110236227" bottom="0.39370078740157483" header="0" footer="0"/>
  <pageSetup paperSize="9" scale="88" firstPageNumber="119" fitToHeight="16" orientation="landscape" useFirstPageNumber="1" r:id="rId1"/>
  <headerFooter>
    <oddHeader>&amp;C&amp;P</oddHead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8.1 (1208)</vt:lpstr>
      <vt:lpstr>'Приложение № 8.1 (1208)'!Заголовки_для_печати</vt:lpstr>
      <vt:lpstr>'Приложение № 8.1 (1208)'!Область_печати</vt:lpstr>
    </vt:vector>
  </TitlesOfParts>
  <Company>ГСТиДХ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Дротенко Оксана Александровна</cp:lastModifiedBy>
  <cp:lastPrinted>2023-12-21T08:24:59Z</cp:lastPrinted>
  <dcterms:created xsi:type="dcterms:W3CDTF">2014-12-25T06:21:39Z</dcterms:created>
  <dcterms:modified xsi:type="dcterms:W3CDTF">2023-12-25T08:01:16Z</dcterms:modified>
</cp:coreProperties>
</file>